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MirekC\Desktop\Prace\Rok 2020\Oprava koleje v úseku Rudíkov-VM Oslavice\"/>
    </mc:Choice>
  </mc:AlternateContent>
  <xr:revisionPtr revIDLastSave="0" documentId="13_ncr:1_{15DB6ECF-E142-436A-A3BE-ECCD9498FA79}" xr6:coauthVersionLast="45" xr6:coauthVersionMax="45" xr10:uidLastSave="{00000000-0000-0000-0000-000000000000}"/>
  <bookViews>
    <workbookView xWindow="10185" yWindow="-15" windowWidth="10320" windowHeight="10950" activeTab="1" xr2:uid="{00000000-000D-0000-FFFF-FFFF00000000}"/>
  </bookViews>
  <sheets>
    <sheet name="Rekapitulace stavby" sheetId="1" r:id="rId1"/>
    <sheet name="SO 01 - Žel.svršek a spod..." sheetId="3" r:id="rId2"/>
    <sheet name="SO 02 - Žel.svršek a spod..." sheetId="2" r:id="rId3"/>
    <sheet name="List1" sheetId="5" r:id="rId4"/>
  </sheets>
  <definedNames>
    <definedName name="_xlnm._FilterDatabase" localSheetId="1" hidden="1">'SO 01 - Žel.svršek a spod...'!$C$119:$K$266</definedName>
    <definedName name="_xlnm._FilterDatabase" localSheetId="2" hidden="1">'SO 02 - Žel.svršek a spod...'!$C$119:$K$360</definedName>
    <definedName name="_xlnm.Print_Titles" localSheetId="0">'Rekapitulace stavby'!$92:$92</definedName>
    <definedName name="_xlnm.Print_Titles" localSheetId="1">'SO 01 - Žel.svršek a spod...'!$119:$119</definedName>
    <definedName name="_xlnm.Print_Titles" localSheetId="2">'SO 02 - Žel.svršek a spod...'!$119:$119</definedName>
    <definedName name="_xlnm.Print_Area" localSheetId="0">'Rekapitulace stavby'!$D$4:$AO$76,'Rekapitulace stavby'!$C$82:$AQ$97</definedName>
    <definedName name="_xlnm.Print_Area" localSheetId="1">'SO 01 - Žel.svršek a spod...'!$C$107:$K$266</definedName>
    <definedName name="_xlnm.Print_Area" localSheetId="2">'SO 02 - Žel.svršek a spod...'!$C$107:$K$360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265" i="3"/>
  <c r="BH265" i="3"/>
  <c r="BG265" i="3"/>
  <c r="BF265" i="3"/>
  <c r="T265" i="3"/>
  <c r="R265" i="3"/>
  <c r="P265" i="3"/>
  <c r="BK265" i="3"/>
  <c r="J265" i="3"/>
  <c r="BE265" i="3" s="1"/>
  <c r="BI264" i="3"/>
  <c r="BH264" i="3"/>
  <c r="BG264" i="3"/>
  <c r="BF264" i="3"/>
  <c r="T264" i="3"/>
  <c r="R264" i="3"/>
  <c r="P264" i="3"/>
  <c r="BK264" i="3"/>
  <c r="J264" i="3"/>
  <c r="BE264" i="3" s="1"/>
  <c r="BI262" i="3"/>
  <c r="BH262" i="3"/>
  <c r="BG262" i="3"/>
  <c r="BF262" i="3"/>
  <c r="T262" i="3"/>
  <c r="R262" i="3"/>
  <c r="P262" i="3"/>
  <c r="BK262" i="3"/>
  <c r="J262" i="3"/>
  <c r="BE262" i="3" s="1"/>
  <c r="BI261" i="3"/>
  <c r="BH261" i="3"/>
  <c r="BG261" i="3"/>
  <c r="BF261" i="3"/>
  <c r="T261" i="3"/>
  <c r="R261" i="3"/>
  <c r="P261" i="3"/>
  <c r="BK261" i="3"/>
  <c r="J261" i="3"/>
  <c r="BE261" i="3" s="1"/>
  <c r="BI260" i="3"/>
  <c r="BH260" i="3"/>
  <c r="BG260" i="3"/>
  <c r="BF260" i="3"/>
  <c r="T260" i="3"/>
  <c r="R260" i="3"/>
  <c r="P260" i="3"/>
  <c r="BK260" i="3"/>
  <c r="J260" i="3"/>
  <c r="BE260" i="3" s="1"/>
  <c r="BI259" i="3"/>
  <c r="BH259" i="3"/>
  <c r="BG259" i="3"/>
  <c r="BF259" i="3"/>
  <c r="T259" i="3"/>
  <c r="R259" i="3"/>
  <c r="P259" i="3"/>
  <c r="BK259" i="3"/>
  <c r="J259" i="3"/>
  <c r="BE259" i="3" s="1"/>
  <c r="BI258" i="3"/>
  <c r="BH258" i="3"/>
  <c r="BG258" i="3"/>
  <c r="BF258" i="3"/>
  <c r="T258" i="3"/>
  <c r="R258" i="3"/>
  <c r="P258" i="3"/>
  <c r="BK258" i="3"/>
  <c r="J258" i="3"/>
  <c r="BE258" i="3" s="1"/>
  <c r="BI257" i="3"/>
  <c r="BH257" i="3"/>
  <c r="BG257" i="3"/>
  <c r="BF257" i="3"/>
  <c r="T257" i="3"/>
  <c r="R257" i="3"/>
  <c r="P257" i="3"/>
  <c r="BK257" i="3"/>
  <c r="J257" i="3"/>
  <c r="BE257" i="3" s="1"/>
  <c r="BI256" i="3"/>
  <c r="BH256" i="3"/>
  <c r="BG256" i="3"/>
  <c r="BF256" i="3"/>
  <c r="T256" i="3"/>
  <c r="R256" i="3"/>
  <c r="P256" i="3"/>
  <c r="BK256" i="3"/>
  <c r="J256" i="3"/>
  <c r="BE256" i="3" s="1"/>
  <c r="BI255" i="3"/>
  <c r="BH255" i="3"/>
  <c r="BG255" i="3"/>
  <c r="BF255" i="3"/>
  <c r="T255" i="3"/>
  <c r="R255" i="3"/>
  <c r="P255" i="3"/>
  <c r="BK255" i="3"/>
  <c r="J255" i="3"/>
  <c r="BE255" i="3" s="1"/>
  <c r="BI254" i="3"/>
  <c r="BH254" i="3"/>
  <c r="BG254" i="3"/>
  <c r="BF254" i="3"/>
  <c r="T254" i="3"/>
  <c r="R254" i="3"/>
  <c r="P254" i="3"/>
  <c r="BK254" i="3"/>
  <c r="J254" i="3"/>
  <c r="BE254" i="3" s="1"/>
  <c r="BI250" i="3"/>
  <c r="BH250" i="3"/>
  <c r="BG250" i="3"/>
  <c r="BF250" i="3"/>
  <c r="T250" i="3"/>
  <c r="R250" i="3"/>
  <c r="P250" i="3"/>
  <c r="BK250" i="3"/>
  <c r="J250" i="3"/>
  <c r="BE250" i="3" s="1"/>
  <c r="BI247" i="3"/>
  <c r="BH247" i="3"/>
  <c r="BG247" i="3"/>
  <c r="BF247" i="3"/>
  <c r="T247" i="3"/>
  <c r="R247" i="3"/>
  <c r="P247" i="3"/>
  <c r="BK247" i="3"/>
  <c r="J247" i="3"/>
  <c r="BE247" i="3" s="1"/>
  <c r="BI244" i="3"/>
  <c r="BH244" i="3"/>
  <c r="BG244" i="3"/>
  <c r="BF244" i="3"/>
  <c r="T244" i="3"/>
  <c r="R244" i="3"/>
  <c r="P244" i="3"/>
  <c r="BK244" i="3"/>
  <c r="J244" i="3"/>
  <c r="BE244" i="3" s="1"/>
  <c r="BI242" i="3"/>
  <c r="BH242" i="3"/>
  <c r="BG242" i="3"/>
  <c r="BF242" i="3"/>
  <c r="T242" i="3"/>
  <c r="R242" i="3"/>
  <c r="P242" i="3"/>
  <c r="BK242" i="3"/>
  <c r="J242" i="3"/>
  <c r="BE242" i="3" s="1"/>
  <c r="BI240" i="3"/>
  <c r="BH240" i="3"/>
  <c r="BG240" i="3"/>
  <c r="BF240" i="3"/>
  <c r="T240" i="3"/>
  <c r="R240" i="3"/>
  <c r="P240" i="3"/>
  <c r="BK240" i="3"/>
  <c r="J240" i="3"/>
  <c r="BE240" i="3" s="1"/>
  <c r="BI225" i="3"/>
  <c r="BH225" i="3"/>
  <c r="BG225" i="3"/>
  <c r="BF225" i="3"/>
  <c r="T225" i="3"/>
  <c r="R225" i="3"/>
  <c r="P225" i="3"/>
  <c r="BK225" i="3"/>
  <c r="J225" i="3"/>
  <c r="BE225" i="3" s="1"/>
  <c r="BI220" i="3"/>
  <c r="BH220" i="3"/>
  <c r="BG220" i="3"/>
  <c r="BF220" i="3"/>
  <c r="T220" i="3"/>
  <c r="R220" i="3"/>
  <c r="P220" i="3"/>
  <c r="BK220" i="3"/>
  <c r="J220" i="3"/>
  <c r="BE220" i="3" s="1"/>
  <c r="BI209" i="3"/>
  <c r="BH209" i="3"/>
  <c r="BG209" i="3"/>
  <c r="BF209" i="3"/>
  <c r="T209" i="3"/>
  <c r="R209" i="3"/>
  <c r="P209" i="3"/>
  <c r="BK209" i="3"/>
  <c r="J209" i="3"/>
  <c r="BE209" i="3" s="1"/>
  <c r="BI207" i="3"/>
  <c r="BH207" i="3"/>
  <c r="BG207" i="3"/>
  <c r="BF207" i="3"/>
  <c r="T207" i="3"/>
  <c r="R207" i="3"/>
  <c r="P207" i="3"/>
  <c r="BK207" i="3"/>
  <c r="J207" i="3"/>
  <c r="BE207" i="3" s="1"/>
  <c r="BI205" i="3"/>
  <c r="BH205" i="3"/>
  <c r="BG205" i="3"/>
  <c r="BF205" i="3"/>
  <c r="T205" i="3"/>
  <c r="R205" i="3"/>
  <c r="P205" i="3"/>
  <c r="BK205" i="3"/>
  <c r="J205" i="3"/>
  <c r="BE205" i="3" s="1"/>
  <c r="BI202" i="3"/>
  <c r="BH202" i="3"/>
  <c r="BG202" i="3"/>
  <c r="BF202" i="3"/>
  <c r="T202" i="3"/>
  <c r="R202" i="3"/>
  <c r="P202" i="3"/>
  <c r="BK202" i="3"/>
  <c r="J202" i="3"/>
  <c r="BE202" i="3" s="1"/>
  <c r="BI200" i="3"/>
  <c r="BH200" i="3"/>
  <c r="BG200" i="3"/>
  <c r="BF200" i="3"/>
  <c r="T200" i="3"/>
  <c r="R200" i="3"/>
  <c r="P200" i="3"/>
  <c r="BK200" i="3"/>
  <c r="J200" i="3"/>
  <c r="BE200" i="3" s="1"/>
  <c r="BI198" i="3"/>
  <c r="BH198" i="3"/>
  <c r="BG198" i="3"/>
  <c r="BF198" i="3"/>
  <c r="T198" i="3"/>
  <c r="R198" i="3"/>
  <c r="P198" i="3"/>
  <c r="BK198" i="3"/>
  <c r="J198" i="3"/>
  <c r="BE198" i="3" s="1"/>
  <c r="BI196" i="3"/>
  <c r="BH196" i="3"/>
  <c r="BG196" i="3"/>
  <c r="BF196" i="3"/>
  <c r="T196" i="3"/>
  <c r="R196" i="3"/>
  <c r="P196" i="3"/>
  <c r="BK196" i="3"/>
  <c r="J196" i="3"/>
  <c r="BE196" i="3" s="1"/>
  <c r="BI194" i="3"/>
  <c r="BH194" i="3"/>
  <c r="BG194" i="3"/>
  <c r="BF194" i="3"/>
  <c r="T194" i="3"/>
  <c r="R194" i="3"/>
  <c r="P194" i="3"/>
  <c r="BK194" i="3"/>
  <c r="J194" i="3"/>
  <c r="BE194" i="3" s="1"/>
  <c r="BI192" i="3"/>
  <c r="BH192" i="3"/>
  <c r="BG192" i="3"/>
  <c r="BF192" i="3"/>
  <c r="T192" i="3"/>
  <c r="R192" i="3"/>
  <c r="P192" i="3"/>
  <c r="BK192" i="3"/>
  <c r="J192" i="3"/>
  <c r="BE192" i="3" s="1"/>
  <c r="BI190" i="3"/>
  <c r="BH190" i="3"/>
  <c r="BG190" i="3"/>
  <c r="BF190" i="3"/>
  <c r="T190" i="3"/>
  <c r="R190" i="3"/>
  <c r="P190" i="3"/>
  <c r="BK190" i="3"/>
  <c r="J190" i="3"/>
  <c r="BE190" i="3" s="1"/>
  <c r="BI188" i="3"/>
  <c r="BH188" i="3"/>
  <c r="BG188" i="3"/>
  <c r="BF188" i="3"/>
  <c r="T188" i="3"/>
  <c r="R188" i="3"/>
  <c r="P188" i="3"/>
  <c r="BK188" i="3"/>
  <c r="J188" i="3"/>
  <c r="BE188" i="3" s="1"/>
  <c r="BI186" i="3"/>
  <c r="BH186" i="3"/>
  <c r="BG186" i="3"/>
  <c r="BF186" i="3"/>
  <c r="T186" i="3"/>
  <c r="R186" i="3"/>
  <c r="P186" i="3"/>
  <c r="BK186" i="3"/>
  <c r="J186" i="3"/>
  <c r="BE186" i="3" s="1"/>
  <c r="BI184" i="3"/>
  <c r="BH184" i="3"/>
  <c r="BG184" i="3"/>
  <c r="BF184" i="3"/>
  <c r="T184" i="3"/>
  <c r="R184" i="3"/>
  <c r="P184" i="3"/>
  <c r="BK184" i="3"/>
  <c r="J184" i="3"/>
  <c r="BE184" i="3" s="1"/>
  <c r="BI182" i="3"/>
  <c r="BH182" i="3"/>
  <c r="BG182" i="3"/>
  <c r="BF182" i="3"/>
  <c r="T182" i="3"/>
  <c r="R182" i="3"/>
  <c r="P182" i="3"/>
  <c r="BK182" i="3"/>
  <c r="J182" i="3"/>
  <c r="BE182" i="3" s="1"/>
  <c r="BI180" i="3"/>
  <c r="BH180" i="3"/>
  <c r="BG180" i="3"/>
  <c r="BF180" i="3"/>
  <c r="T180" i="3"/>
  <c r="R180" i="3"/>
  <c r="P180" i="3"/>
  <c r="BK180" i="3"/>
  <c r="J180" i="3"/>
  <c r="BE180" i="3" s="1"/>
  <c r="BI178" i="3"/>
  <c r="BH178" i="3"/>
  <c r="BG178" i="3"/>
  <c r="BF178" i="3"/>
  <c r="T178" i="3"/>
  <c r="R178" i="3"/>
  <c r="P178" i="3"/>
  <c r="BK178" i="3"/>
  <c r="J178" i="3"/>
  <c r="BE178" i="3" s="1"/>
  <c r="BI176" i="3"/>
  <c r="BH176" i="3"/>
  <c r="BG176" i="3"/>
  <c r="BF176" i="3"/>
  <c r="T176" i="3"/>
  <c r="R176" i="3"/>
  <c r="P176" i="3"/>
  <c r="BK176" i="3"/>
  <c r="J176" i="3"/>
  <c r="BE176" i="3" s="1"/>
  <c r="BI174" i="3"/>
  <c r="BH174" i="3"/>
  <c r="BG174" i="3"/>
  <c r="BF174" i="3"/>
  <c r="T174" i="3"/>
  <c r="R174" i="3"/>
  <c r="P174" i="3"/>
  <c r="BK174" i="3"/>
  <c r="J174" i="3"/>
  <c r="BE174" i="3" s="1"/>
  <c r="BI172" i="3"/>
  <c r="BH172" i="3"/>
  <c r="BG172" i="3"/>
  <c r="BF172" i="3"/>
  <c r="T172" i="3"/>
  <c r="R172" i="3"/>
  <c r="P172" i="3"/>
  <c r="BK172" i="3"/>
  <c r="J172" i="3"/>
  <c r="BE172" i="3" s="1"/>
  <c r="BI170" i="3"/>
  <c r="BH170" i="3"/>
  <c r="BG170" i="3"/>
  <c r="BF170" i="3"/>
  <c r="T170" i="3"/>
  <c r="R170" i="3"/>
  <c r="P170" i="3"/>
  <c r="BK170" i="3"/>
  <c r="J170" i="3"/>
  <c r="BE170" i="3" s="1"/>
  <c r="BI168" i="3"/>
  <c r="BH168" i="3"/>
  <c r="BG168" i="3"/>
  <c r="BF168" i="3"/>
  <c r="T168" i="3"/>
  <c r="R168" i="3"/>
  <c r="P168" i="3"/>
  <c r="BK168" i="3"/>
  <c r="J168" i="3"/>
  <c r="BE168" i="3" s="1"/>
  <c r="BI166" i="3"/>
  <c r="BH166" i="3"/>
  <c r="BG166" i="3"/>
  <c r="BF166" i="3"/>
  <c r="T166" i="3"/>
  <c r="R166" i="3"/>
  <c r="P166" i="3"/>
  <c r="BK166" i="3"/>
  <c r="J166" i="3"/>
  <c r="BE166" i="3" s="1"/>
  <c r="BI164" i="3"/>
  <c r="BH164" i="3"/>
  <c r="BG164" i="3"/>
  <c r="BF164" i="3"/>
  <c r="T164" i="3"/>
  <c r="R164" i="3"/>
  <c r="P164" i="3"/>
  <c r="BK164" i="3"/>
  <c r="J164" i="3"/>
  <c r="BE164" i="3" s="1"/>
  <c r="BI162" i="3"/>
  <c r="BH162" i="3"/>
  <c r="BG162" i="3"/>
  <c r="BF162" i="3"/>
  <c r="T162" i="3"/>
  <c r="R162" i="3"/>
  <c r="P162" i="3"/>
  <c r="BK162" i="3"/>
  <c r="J162" i="3"/>
  <c r="BE162" i="3" s="1"/>
  <c r="BI160" i="3"/>
  <c r="BH160" i="3"/>
  <c r="BG160" i="3"/>
  <c r="BF160" i="3"/>
  <c r="T160" i="3"/>
  <c r="R160" i="3"/>
  <c r="P160" i="3"/>
  <c r="BK160" i="3"/>
  <c r="J160" i="3"/>
  <c r="BE160" i="3" s="1"/>
  <c r="BI158" i="3"/>
  <c r="BH158" i="3"/>
  <c r="BG158" i="3"/>
  <c r="BF158" i="3"/>
  <c r="T158" i="3"/>
  <c r="R158" i="3"/>
  <c r="P158" i="3"/>
  <c r="BK158" i="3"/>
  <c r="J158" i="3"/>
  <c r="BE158" i="3" s="1"/>
  <c r="BI155" i="3"/>
  <c r="BH155" i="3"/>
  <c r="BG155" i="3"/>
  <c r="BF155" i="3"/>
  <c r="T155" i="3"/>
  <c r="R155" i="3"/>
  <c r="P155" i="3"/>
  <c r="BK155" i="3"/>
  <c r="J155" i="3"/>
  <c r="BE155" i="3" s="1"/>
  <c r="BI152" i="3"/>
  <c r="BH152" i="3"/>
  <c r="BG152" i="3"/>
  <c r="BF152" i="3"/>
  <c r="T152" i="3"/>
  <c r="R152" i="3"/>
  <c r="P152" i="3"/>
  <c r="BK152" i="3"/>
  <c r="J152" i="3"/>
  <c r="BE152" i="3" s="1"/>
  <c r="BI149" i="3"/>
  <c r="BH149" i="3"/>
  <c r="BG149" i="3"/>
  <c r="BF149" i="3"/>
  <c r="T149" i="3"/>
  <c r="R149" i="3"/>
  <c r="P149" i="3"/>
  <c r="BK149" i="3"/>
  <c r="J149" i="3"/>
  <c r="BE149" i="3" s="1"/>
  <c r="BI147" i="3"/>
  <c r="BH147" i="3"/>
  <c r="BG147" i="3"/>
  <c r="BF147" i="3"/>
  <c r="T147" i="3"/>
  <c r="R147" i="3"/>
  <c r="P147" i="3"/>
  <c r="BK147" i="3"/>
  <c r="J147" i="3"/>
  <c r="BE147" i="3" s="1"/>
  <c r="BI145" i="3"/>
  <c r="BH145" i="3"/>
  <c r="BG145" i="3"/>
  <c r="BF145" i="3"/>
  <c r="T145" i="3"/>
  <c r="R145" i="3"/>
  <c r="P145" i="3"/>
  <c r="BK145" i="3"/>
  <c r="J145" i="3"/>
  <c r="BE145" i="3" s="1"/>
  <c r="BI143" i="3"/>
  <c r="BH143" i="3"/>
  <c r="BG143" i="3"/>
  <c r="BF143" i="3"/>
  <c r="T143" i="3"/>
  <c r="R143" i="3"/>
  <c r="P143" i="3"/>
  <c r="BK143" i="3"/>
  <c r="J143" i="3"/>
  <c r="BE143" i="3" s="1"/>
  <c r="BI141" i="3"/>
  <c r="BH141" i="3"/>
  <c r="BG141" i="3"/>
  <c r="BF141" i="3"/>
  <c r="T141" i="3"/>
  <c r="R141" i="3"/>
  <c r="P141" i="3"/>
  <c r="BK141" i="3"/>
  <c r="J141" i="3"/>
  <c r="BE141" i="3" s="1"/>
  <c r="BI139" i="3"/>
  <c r="BH139" i="3"/>
  <c r="BG139" i="3"/>
  <c r="BF139" i="3"/>
  <c r="T139" i="3"/>
  <c r="R139" i="3"/>
  <c r="P139" i="3"/>
  <c r="BK139" i="3"/>
  <c r="J139" i="3"/>
  <c r="BE139" i="3" s="1"/>
  <c r="BI137" i="3"/>
  <c r="BH137" i="3"/>
  <c r="BG137" i="3"/>
  <c r="BF137" i="3"/>
  <c r="T137" i="3"/>
  <c r="R137" i="3"/>
  <c r="P137" i="3"/>
  <c r="BK137" i="3"/>
  <c r="J137" i="3"/>
  <c r="BE137" i="3" s="1"/>
  <c r="BI135" i="3"/>
  <c r="BH135" i="3"/>
  <c r="BG135" i="3"/>
  <c r="BF135" i="3"/>
  <c r="T135" i="3"/>
  <c r="R135" i="3"/>
  <c r="P135" i="3"/>
  <c r="BK135" i="3"/>
  <c r="J135" i="3"/>
  <c r="BE135" i="3" s="1"/>
  <c r="BI133" i="3"/>
  <c r="BH133" i="3"/>
  <c r="BG133" i="3"/>
  <c r="BF133" i="3"/>
  <c r="T133" i="3"/>
  <c r="R133" i="3"/>
  <c r="P133" i="3"/>
  <c r="BK133" i="3"/>
  <c r="J133" i="3"/>
  <c r="BE133" i="3" s="1"/>
  <c r="BI131" i="3"/>
  <c r="BH131" i="3"/>
  <c r="BG131" i="3"/>
  <c r="BF131" i="3"/>
  <c r="T131" i="3"/>
  <c r="R131" i="3"/>
  <c r="P131" i="3"/>
  <c r="BK131" i="3"/>
  <c r="J131" i="3"/>
  <c r="BE131" i="3" s="1"/>
  <c r="BI129" i="3"/>
  <c r="BH129" i="3"/>
  <c r="BG129" i="3"/>
  <c r="BF129" i="3"/>
  <c r="T129" i="3"/>
  <c r="R129" i="3"/>
  <c r="P129" i="3"/>
  <c r="BK129" i="3"/>
  <c r="J129" i="3"/>
  <c r="BE129" i="3" s="1"/>
  <c r="BI127" i="3"/>
  <c r="BH127" i="3"/>
  <c r="BG127" i="3"/>
  <c r="BF127" i="3"/>
  <c r="T127" i="3"/>
  <c r="R127" i="3"/>
  <c r="P127" i="3"/>
  <c r="BK127" i="3"/>
  <c r="J127" i="3"/>
  <c r="BE127" i="3" s="1"/>
  <c r="BI125" i="3"/>
  <c r="BH125" i="3"/>
  <c r="BG125" i="3"/>
  <c r="BF125" i="3"/>
  <c r="T125" i="3"/>
  <c r="R125" i="3"/>
  <c r="P125" i="3"/>
  <c r="BK125" i="3"/>
  <c r="J125" i="3"/>
  <c r="BE125" i="3" s="1"/>
  <c r="BI123" i="3"/>
  <c r="BH123" i="3"/>
  <c r="BG123" i="3"/>
  <c r="BF123" i="3"/>
  <c r="T123" i="3"/>
  <c r="R123" i="3"/>
  <c r="P123" i="3"/>
  <c r="BK123" i="3"/>
  <c r="J123" i="3"/>
  <c r="BE123" i="3" s="1"/>
  <c r="F114" i="3"/>
  <c r="E112" i="3"/>
  <c r="F89" i="3"/>
  <c r="E87" i="3"/>
  <c r="J24" i="3"/>
  <c r="E24" i="3"/>
  <c r="J117" i="3" s="1"/>
  <c r="J23" i="3"/>
  <c r="J21" i="3"/>
  <c r="E21" i="3"/>
  <c r="J91" i="3" s="1"/>
  <c r="J20" i="3"/>
  <c r="J18" i="3"/>
  <c r="E18" i="3"/>
  <c r="F117" i="3" s="1"/>
  <c r="J17" i="3"/>
  <c r="J15" i="3"/>
  <c r="E15" i="3"/>
  <c r="F116" i="3" s="1"/>
  <c r="J14" i="3"/>
  <c r="J12" i="3"/>
  <c r="J114" i="3" s="1"/>
  <c r="E7" i="3"/>
  <c r="E110" i="3" s="1"/>
  <c r="J37" i="2"/>
  <c r="J36" i="2"/>
  <c r="AY95" i="1" s="1"/>
  <c r="J35" i="2"/>
  <c r="AX95" i="1"/>
  <c r="BI360" i="2"/>
  <c r="BH360" i="2"/>
  <c r="BG360" i="2"/>
  <c r="BF360" i="2"/>
  <c r="T360" i="2"/>
  <c r="R360" i="2"/>
  <c r="P360" i="2"/>
  <c r="BK360" i="2"/>
  <c r="J360" i="2"/>
  <c r="BE360" i="2"/>
  <c r="BI357" i="2"/>
  <c r="BH357" i="2"/>
  <c r="BG357" i="2"/>
  <c r="BF357" i="2"/>
  <c r="T357" i="2"/>
  <c r="R357" i="2"/>
  <c r="P357" i="2"/>
  <c r="BK357" i="2"/>
  <c r="BK356" i="2" s="1"/>
  <c r="J356" i="2" s="1"/>
  <c r="J100" i="2" s="1"/>
  <c r="J357" i="2"/>
  <c r="BE357" i="2" s="1"/>
  <c r="BI352" i="2"/>
  <c r="BH352" i="2"/>
  <c r="BG352" i="2"/>
  <c r="BF352" i="2"/>
  <c r="T352" i="2"/>
  <c r="R352" i="2"/>
  <c r="P352" i="2"/>
  <c r="BK352" i="2"/>
  <c r="J352" i="2"/>
  <c r="BE352" i="2" s="1"/>
  <c r="BI348" i="2"/>
  <c r="BH348" i="2"/>
  <c r="BG348" i="2"/>
  <c r="BF348" i="2"/>
  <c r="T348" i="2"/>
  <c r="R348" i="2"/>
  <c r="P348" i="2"/>
  <c r="BK348" i="2"/>
  <c r="J348" i="2"/>
  <c r="BE348" i="2" s="1"/>
  <c r="BI344" i="2"/>
  <c r="BH344" i="2"/>
  <c r="BG344" i="2"/>
  <c r="BF344" i="2"/>
  <c r="T344" i="2"/>
  <c r="R344" i="2"/>
  <c r="P344" i="2"/>
  <c r="BK344" i="2"/>
  <c r="J344" i="2"/>
  <c r="BE344" i="2" s="1"/>
  <c r="BI340" i="2"/>
  <c r="BH340" i="2"/>
  <c r="BG340" i="2"/>
  <c r="BF340" i="2"/>
  <c r="T340" i="2"/>
  <c r="R340" i="2"/>
  <c r="P340" i="2"/>
  <c r="BK340" i="2"/>
  <c r="J340" i="2"/>
  <c r="BE340" i="2" s="1"/>
  <c r="BI337" i="2"/>
  <c r="BH337" i="2"/>
  <c r="BG337" i="2"/>
  <c r="BF337" i="2"/>
  <c r="T337" i="2"/>
  <c r="R337" i="2"/>
  <c r="P337" i="2"/>
  <c r="BK337" i="2"/>
  <c r="J337" i="2"/>
  <c r="BE337" i="2" s="1"/>
  <c r="BI335" i="2"/>
  <c r="BH335" i="2"/>
  <c r="BG335" i="2"/>
  <c r="BF335" i="2"/>
  <c r="T335" i="2"/>
  <c r="R335" i="2"/>
  <c r="P335" i="2"/>
  <c r="BK335" i="2"/>
  <c r="J335" i="2"/>
  <c r="BE335" i="2" s="1"/>
  <c r="BI315" i="2"/>
  <c r="BH315" i="2"/>
  <c r="BG315" i="2"/>
  <c r="BF315" i="2"/>
  <c r="T315" i="2"/>
  <c r="R315" i="2"/>
  <c r="P315" i="2"/>
  <c r="BK315" i="2"/>
  <c r="J315" i="2"/>
  <c r="BE315" i="2" s="1"/>
  <c r="BI309" i="2"/>
  <c r="BH309" i="2"/>
  <c r="BG309" i="2"/>
  <c r="BF309" i="2"/>
  <c r="T309" i="2"/>
  <c r="R309" i="2"/>
  <c r="P309" i="2"/>
  <c r="BK309" i="2"/>
  <c r="J309" i="2"/>
  <c r="BE309" i="2" s="1"/>
  <c r="BI297" i="2"/>
  <c r="BH297" i="2"/>
  <c r="BG297" i="2"/>
  <c r="BF297" i="2"/>
  <c r="T297" i="2"/>
  <c r="R297" i="2"/>
  <c r="P297" i="2"/>
  <c r="BK297" i="2"/>
  <c r="J297" i="2"/>
  <c r="BE297" i="2" s="1"/>
  <c r="BI293" i="2"/>
  <c r="BH293" i="2"/>
  <c r="BG293" i="2"/>
  <c r="BF293" i="2"/>
  <c r="T293" i="2"/>
  <c r="R293" i="2"/>
  <c r="P293" i="2"/>
  <c r="BK293" i="2"/>
  <c r="J293" i="2"/>
  <c r="BE293" i="2" s="1"/>
  <c r="BI290" i="2"/>
  <c r="BH290" i="2"/>
  <c r="BG290" i="2"/>
  <c r="BF290" i="2"/>
  <c r="T290" i="2"/>
  <c r="R290" i="2"/>
  <c r="P290" i="2"/>
  <c r="BK290" i="2"/>
  <c r="J290" i="2"/>
  <c r="BE290" i="2"/>
  <c r="BI287" i="2"/>
  <c r="BH287" i="2"/>
  <c r="BG287" i="2"/>
  <c r="BF287" i="2"/>
  <c r="T287" i="2"/>
  <c r="R287" i="2"/>
  <c r="P287" i="2"/>
  <c r="BK287" i="2"/>
  <c r="J287" i="2"/>
  <c r="BE287" i="2" s="1"/>
  <c r="BI283" i="2"/>
  <c r="BH283" i="2"/>
  <c r="BG283" i="2"/>
  <c r="BF283" i="2"/>
  <c r="T283" i="2"/>
  <c r="R283" i="2"/>
  <c r="P283" i="2"/>
  <c r="BK283" i="2"/>
  <c r="J283" i="2"/>
  <c r="BE283" i="2" s="1"/>
  <c r="BI280" i="2"/>
  <c r="BH280" i="2"/>
  <c r="BG280" i="2"/>
  <c r="BF280" i="2"/>
  <c r="T280" i="2"/>
  <c r="R280" i="2"/>
  <c r="P280" i="2"/>
  <c r="BK280" i="2"/>
  <c r="J280" i="2"/>
  <c r="BE280" i="2" s="1"/>
  <c r="BI278" i="2"/>
  <c r="BH278" i="2"/>
  <c r="BG278" i="2"/>
  <c r="BF278" i="2"/>
  <c r="T278" i="2"/>
  <c r="R278" i="2"/>
  <c r="P278" i="2"/>
  <c r="BK278" i="2"/>
  <c r="J278" i="2"/>
  <c r="BE278" i="2" s="1"/>
  <c r="BI276" i="2"/>
  <c r="BH276" i="2"/>
  <c r="BG276" i="2"/>
  <c r="BF276" i="2"/>
  <c r="T276" i="2"/>
  <c r="R276" i="2"/>
  <c r="P276" i="2"/>
  <c r="BK276" i="2"/>
  <c r="J276" i="2"/>
  <c r="BE276" i="2"/>
  <c r="BI274" i="2"/>
  <c r="BH274" i="2"/>
  <c r="BG274" i="2"/>
  <c r="BF274" i="2"/>
  <c r="T274" i="2"/>
  <c r="R274" i="2"/>
  <c r="P274" i="2"/>
  <c r="BK274" i="2"/>
  <c r="J274" i="2"/>
  <c r="BE274" i="2" s="1"/>
  <c r="BI271" i="2"/>
  <c r="BH271" i="2"/>
  <c r="BG271" i="2"/>
  <c r="BF271" i="2"/>
  <c r="T271" i="2"/>
  <c r="R271" i="2"/>
  <c r="P271" i="2"/>
  <c r="BK271" i="2"/>
  <c r="J271" i="2"/>
  <c r="BE271" i="2" s="1"/>
  <c r="BI268" i="2"/>
  <c r="BH268" i="2"/>
  <c r="BG268" i="2"/>
  <c r="BF268" i="2"/>
  <c r="T268" i="2"/>
  <c r="R268" i="2"/>
  <c r="P268" i="2"/>
  <c r="BK268" i="2"/>
  <c r="J268" i="2"/>
  <c r="BE268" i="2" s="1"/>
  <c r="BI267" i="2"/>
  <c r="BH267" i="2"/>
  <c r="BG267" i="2"/>
  <c r="BF267" i="2"/>
  <c r="T267" i="2"/>
  <c r="R267" i="2"/>
  <c r="P267" i="2"/>
  <c r="BK267" i="2"/>
  <c r="J267" i="2"/>
  <c r="BE267" i="2" s="1"/>
  <c r="BI264" i="2"/>
  <c r="BH264" i="2"/>
  <c r="BG264" i="2"/>
  <c r="BF264" i="2"/>
  <c r="T264" i="2"/>
  <c r="R264" i="2"/>
  <c r="P264" i="2"/>
  <c r="BK264" i="2"/>
  <c r="J264" i="2"/>
  <c r="BE264" i="2" s="1"/>
  <c r="BI261" i="2"/>
  <c r="BH261" i="2"/>
  <c r="BG261" i="2"/>
  <c r="BF261" i="2"/>
  <c r="T261" i="2"/>
  <c r="R261" i="2"/>
  <c r="P261" i="2"/>
  <c r="BK261" i="2"/>
  <c r="J261" i="2"/>
  <c r="BE261" i="2" s="1"/>
  <c r="BI258" i="2"/>
  <c r="BH258" i="2"/>
  <c r="BG258" i="2"/>
  <c r="BF258" i="2"/>
  <c r="T258" i="2"/>
  <c r="R258" i="2"/>
  <c r="P258" i="2"/>
  <c r="BK258" i="2"/>
  <c r="J258" i="2"/>
  <c r="BE258" i="2" s="1"/>
  <c r="BI257" i="2"/>
  <c r="BH257" i="2"/>
  <c r="BG257" i="2"/>
  <c r="BF257" i="2"/>
  <c r="T257" i="2"/>
  <c r="R257" i="2"/>
  <c r="P257" i="2"/>
  <c r="BK257" i="2"/>
  <c r="J257" i="2"/>
  <c r="BE257" i="2" s="1"/>
  <c r="BI256" i="2"/>
  <c r="BH256" i="2"/>
  <c r="BG256" i="2"/>
  <c r="BF256" i="2"/>
  <c r="T256" i="2"/>
  <c r="R256" i="2"/>
  <c r="P256" i="2"/>
  <c r="BK256" i="2"/>
  <c r="J256" i="2"/>
  <c r="BE256" i="2" s="1"/>
  <c r="BI255" i="2"/>
  <c r="BH255" i="2"/>
  <c r="BG255" i="2"/>
  <c r="BF255" i="2"/>
  <c r="T255" i="2"/>
  <c r="R255" i="2"/>
  <c r="P255" i="2"/>
  <c r="BK255" i="2"/>
  <c r="J255" i="2"/>
  <c r="BE255" i="2" s="1"/>
  <c r="BI252" i="2"/>
  <c r="BH252" i="2"/>
  <c r="BG252" i="2"/>
  <c r="BF252" i="2"/>
  <c r="T252" i="2"/>
  <c r="R252" i="2"/>
  <c r="P252" i="2"/>
  <c r="BK252" i="2"/>
  <c r="J252" i="2"/>
  <c r="BE252" i="2" s="1"/>
  <c r="BI249" i="2"/>
  <c r="BH249" i="2"/>
  <c r="BG249" i="2"/>
  <c r="BF249" i="2"/>
  <c r="T249" i="2"/>
  <c r="R249" i="2"/>
  <c r="P249" i="2"/>
  <c r="BK249" i="2"/>
  <c r="J249" i="2"/>
  <c r="BE249" i="2" s="1"/>
  <c r="BI246" i="2"/>
  <c r="BH246" i="2"/>
  <c r="BG246" i="2"/>
  <c r="BF246" i="2"/>
  <c r="T246" i="2"/>
  <c r="R246" i="2"/>
  <c r="P246" i="2"/>
  <c r="BK246" i="2"/>
  <c r="J246" i="2"/>
  <c r="BE246" i="2"/>
  <c r="BI243" i="2"/>
  <c r="BH243" i="2"/>
  <c r="BG243" i="2"/>
  <c r="BF243" i="2"/>
  <c r="T243" i="2"/>
  <c r="R243" i="2"/>
  <c r="P243" i="2"/>
  <c r="BK243" i="2"/>
  <c r="J243" i="2"/>
  <c r="BE243" i="2" s="1"/>
  <c r="BI242" i="2"/>
  <c r="BH242" i="2"/>
  <c r="BG242" i="2"/>
  <c r="BF242" i="2"/>
  <c r="T242" i="2"/>
  <c r="R242" i="2"/>
  <c r="P242" i="2"/>
  <c r="BK242" i="2"/>
  <c r="J242" i="2"/>
  <c r="BE242" i="2" s="1"/>
  <c r="BI241" i="2"/>
  <c r="BH241" i="2"/>
  <c r="BG241" i="2"/>
  <c r="BF241" i="2"/>
  <c r="T241" i="2"/>
  <c r="R241" i="2"/>
  <c r="P241" i="2"/>
  <c r="BK241" i="2"/>
  <c r="J241" i="2"/>
  <c r="BE241" i="2"/>
  <c r="BI240" i="2"/>
  <c r="BH240" i="2"/>
  <c r="BG240" i="2"/>
  <c r="BF240" i="2"/>
  <c r="T240" i="2"/>
  <c r="R240" i="2"/>
  <c r="P240" i="2"/>
  <c r="BK240" i="2"/>
  <c r="J240" i="2"/>
  <c r="BE240" i="2" s="1"/>
  <c r="BI239" i="2"/>
  <c r="BH239" i="2"/>
  <c r="BG239" i="2"/>
  <c r="BF239" i="2"/>
  <c r="T239" i="2"/>
  <c r="R239" i="2"/>
  <c r="P239" i="2"/>
  <c r="BK239" i="2"/>
  <c r="J239" i="2"/>
  <c r="BE239" i="2" s="1"/>
  <c r="BI238" i="2"/>
  <c r="BH238" i="2"/>
  <c r="BG238" i="2"/>
  <c r="BF238" i="2"/>
  <c r="T238" i="2"/>
  <c r="R238" i="2"/>
  <c r="P238" i="2"/>
  <c r="BK238" i="2"/>
  <c r="J238" i="2"/>
  <c r="BE238" i="2" s="1"/>
  <c r="BI237" i="2"/>
  <c r="BH237" i="2"/>
  <c r="BG237" i="2"/>
  <c r="BF237" i="2"/>
  <c r="T237" i="2"/>
  <c r="R237" i="2"/>
  <c r="P237" i="2"/>
  <c r="BK237" i="2"/>
  <c r="J237" i="2"/>
  <c r="BE237" i="2" s="1"/>
  <c r="BI234" i="2"/>
  <c r="BH234" i="2"/>
  <c r="BG234" i="2"/>
  <c r="BF234" i="2"/>
  <c r="T234" i="2"/>
  <c r="R234" i="2"/>
  <c r="P234" i="2"/>
  <c r="BK234" i="2"/>
  <c r="J234" i="2"/>
  <c r="BE234" i="2" s="1"/>
  <c r="BI231" i="2"/>
  <c r="BH231" i="2"/>
  <c r="BG231" i="2"/>
  <c r="BF231" i="2"/>
  <c r="T231" i="2"/>
  <c r="R231" i="2"/>
  <c r="P231" i="2"/>
  <c r="BK231" i="2"/>
  <c r="J231" i="2"/>
  <c r="BE231" i="2" s="1"/>
  <c r="BI228" i="2"/>
  <c r="BH228" i="2"/>
  <c r="BG228" i="2"/>
  <c r="BF228" i="2"/>
  <c r="T228" i="2"/>
  <c r="R228" i="2"/>
  <c r="P228" i="2"/>
  <c r="BK228" i="2"/>
  <c r="J228" i="2"/>
  <c r="BE228" i="2" s="1"/>
  <c r="BI225" i="2"/>
  <c r="BH225" i="2"/>
  <c r="BG225" i="2"/>
  <c r="BF225" i="2"/>
  <c r="T225" i="2"/>
  <c r="R225" i="2"/>
  <c r="P225" i="2"/>
  <c r="BK225" i="2"/>
  <c r="J225" i="2"/>
  <c r="BE225" i="2" s="1"/>
  <c r="BI222" i="2"/>
  <c r="BH222" i="2"/>
  <c r="BG222" i="2"/>
  <c r="BF222" i="2"/>
  <c r="T222" i="2"/>
  <c r="R222" i="2"/>
  <c r="P222" i="2"/>
  <c r="BK222" i="2"/>
  <c r="J222" i="2"/>
  <c r="BE222" i="2" s="1"/>
  <c r="BI219" i="2"/>
  <c r="BH219" i="2"/>
  <c r="BG219" i="2"/>
  <c r="BF219" i="2"/>
  <c r="T219" i="2"/>
  <c r="R219" i="2"/>
  <c r="P219" i="2"/>
  <c r="BK219" i="2"/>
  <c r="J219" i="2"/>
  <c r="BE219" i="2" s="1"/>
  <c r="BI218" i="2"/>
  <c r="BH218" i="2"/>
  <c r="BG218" i="2"/>
  <c r="BF218" i="2"/>
  <c r="T218" i="2"/>
  <c r="R218" i="2"/>
  <c r="P218" i="2"/>
  <c r="BK218" i="2"/>
  <c r="J218" i="2"/>
  <c r="BE218" i="2" s="1"/>
  <c r="BI217" i="2"/>
  <c r="BH217" i="2"/>
  <c r="BG217" i="2"/>
  <c r="BF217" i="2"/>
  <c r="T217" i="2"/>
  <c r="R217" i="2"/>
  <c r="P217" i="2"/>
  <c r="BK217" i="2"/>
  <c r="J217" i="2"/>
  <c r="BE217" i="2" s="1"/>
  <c r="BI214" i="2"/>
  <c r="BH214" i="2"/>
  <c r="BG214" i="2"/>
  <c r="BF214" i="2"/>
  <c r="T214" i="2"/>
  <c r="R214" i="2"/>
  <c r="P214" i="2"/>
  <c r="BK214" i="2"/>
  <c r="J214" i="2"/>
  <c r="BE214" i="2" s="1"/>
  <c r="BI211" i="2"/>
  <c r="BH211" i="2"/>
  <c r="BG211" i="2"/>
  <c r="BF211" i="2"/>
  <c r="T211" i="2"/>
  <c r="R211" i="2"/>
  <c r="P211" i="2"/>
  <c r="BK211" i="2"/>
  <c r="J211" i="2"/>
  <c r="BE211" i="2" s="1"/>
  <c r="BI208" i="2"/>
  <c r="BH208" i="2"/>
  <c r="BG208" i="2"/>
  <c r="BF208" i="2"/>
  <c r="T208" i="2"/>
  <c r="R208" i="2"/>
  <c r="P208" i="2"/>
  <c r="BK208" i="2"/>
  <c r="J208" i="2"/>
  <c r="BE208" i="2" s="1"/>
  <c r="BI205" i="2"/>
  <c r="BH205" i="2"/>
  <c r="BG205" i="2"/>
  <c r="BF205" i="2"/>
  <c r="T205" i="2"/>
  <c r="R205" i="2"/>
  <c r="P205" i="2"/>
  <c r="BK205" i="2"/>
  <c r="J205" i="2"/>
  <c r="BE205" i="2" s="1"/>
  <c r="BI202" i="2"/>
  <c r="BH202" i="2"/>
  <c r="BG202" i="2"/>
  <c r="BF202" i="2"/>
  <c r="T202" i="2"/>
  <c r="R202" i="2"/>
  <c r="P202" i="2"/>
  <c r="BK202" i="2"/>
  <c r="J202" i="2"/>
  <c r="BE202" i="2" s="1"/>
  <c r="BI199" i="2"/>
  <c r="BH199" i="2"/>
  <c r="BG199" i="2"/>
  <c r="BF199" i="2"/>
  <c r="T199" i="2"/>
  <c r="R199" i="2"/>
  <c r="P199" i="2"/>
  <c r="BK199" i="2"/>
  <c r="J199" i="2"/>
  <c r="BE199" i="2" s="1"/>
  <c r="BI196" i="2"/>
  <c r="BH196" i="2"/>
  <c r="BG196" i="2"/>
  <c r="BF196" i="2"/>
  <c r="T196" i="2"/>
  <c r="R196" i="2"/>
  <c r="P196" i="2"/>
  <c r="BK196" i="2"/>
  <c r="J196" i="2"/>
  <c r="BE196" i="2" s="1"/>
  <c r="BI193" i="2"/>
  <c r="BH193" i="2"/>
  <c r="BG193" i="2"/>
  <c r="BF193" i="2"/>
  <c r="T193" i="2"/>
  <c r="R193" i="2"/>
  <c r="P193" i="2"/>
  <c r="BK193" i="2"/>
  <c r="J193" i="2"/>
  <c r="BE193" i="2" s="1"/>
  <c r="BI190" i="2"/>
  <c r="BH190" i="2"/>
  <c r="BG190" i="2"/>
  <c r="BF190" i="2"/>
  <c r="T190" i="2"/>
  <c r="R190" i="2"/>
  <c r="P190" i="2"/>
  <c r="BK190" i="2"/>
  <c r="J190" i="2"/>
  <c r="BE190" i="2" s="1"/>
  <c r="BI187" i="2"/>
  <c r="BH187" i="2"/>
  <c r="BG187" i="2"/>
  <c r="BF187" i="2"/>
  <c r="T187" i="2"/>
  <c r="R187" i="2"/>
  <c r="P187" i="2"/>
  <c r="BK187" i="2"/>
  <c r="J187" i="2"/>
  <c r="BE187" i="2" s="1"/>
  <c r="BI184" i="2"/>
  <c r="BH184" i="2"/>
  <c r="BG184" i="2"/>
  <c r="BF184" i="2"/>
  <c r="T184" i="2"/>
  <c r="R184" i="2"/>
  <c r="P184" i="2"/>
  <c r="BK184" i="2"/>
  <c r="J184" i="2"/>
  <c r="BE184" i="2" s="1"/>
  <c r="BI181" i="2"/>
  <c r="BH181" i="2"/>
  <c r="BG181" i="2"/>
  <c r="BF181" i="2"/>
  <c r="T181" i="2"/>
  <c r="R181" i="2"/>
  <c r="P181" i="2"/>
  <c r="BK181" i="2"/>
  <c r="J181" i="2"/>
  <c r="BE181" i="2" s="1"/>
  <c r="BI178" i="2"/>
  <c r="BH178" i="2"/>
  <c r="BG178" i="2"/>
  <c r="BF178" i="2"/>
  <c r="T178" i="2"/>
  <c r="R178" i="2"/>
  <c r="P178" i="2"/>
  <c r="BK178" i="2"/>
  <c r="J178" i="2"/>
  <c r="BE178" i="2" s="1"/>
  <c r="BI175" i="2"/>
  <c r="BH175" i="2"/>
  <c r="BG175" i="2"/>
  <c r="BF175" i="2"/>
  <c r="T175" i="2"/>
  <c r="R175" i="2"/>
  <c r="P175" i="2"/>
  <c r="BK175" i="2"/>
  <c r="J175" i="2"/>
  <c r="BE175" i="2" s="1"/>
  <c r="BI172" i="2"/>
  <c r="BH172" i="2"/>
  <c r="BG172" i="2"/>
  <c r="BF172" i="2"/>
  <c r="T172" i="2"/>
  <c r="R172" i="2"/>
  <c r="P172" i="2"/>
  <c r="BK172" i="2"/>
  <c r="J172" i="2"/>
  <c r="BE172" i="2" s="1"/>
  <c r="BI169" i="2"/>
  <c r="BH169" i="2"/>
  <c r="BG169" i="2"/>
  <c r="BF169" i="2"/>
  <c r="T169" i="2"/>
  <c r="R169" i="2"/>
  <c r="P169" i="2"/>
  <c r="BK169" i="2"/>
  <c r="J169" i="2"/>
  <c r="BE169" i="2" s="1"/>
  <c r="BI167" i="2"/>
  <c r="BH167" i="2"/>
  <c r="BG167" i="2"/>
  <c r="BF167" i="2"/>
  <c r="T167" i="2"/>
  <c r="R167" i="2"/>
  <c r="P167" i="2"/>
  <c r="BK167" i="2"/>
  <c r="J167" i="2"/>
  <c r="BE167" i="2" s="1"/>
  <c r="BI164" i="2"/>
  <c r="BH164" i="2"/>
  <c r="BG164" i="2"/>
  <c r="BF164" i="2"/>
  <c r="T164" i="2"/>
  <c r="R164" i="2"/>
  <c r="P164" i="2"/>
  <c r="BK164" i="2"/>
  <c r="J164" i="2"/>
  <c r="BE164" i="2" s="1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T160" i="2"/>
  <c r="R160" i="2"/>
  <c r="P160" i="2"/>
  <c r="BK160" i="2"/>
  <c r="J160" i="2"/>
  <c r="BE160" i="2" s="1"/>
  <c r="BI159" i="2"/>
  <c r="BH159" i="2"/>
  <c r="BG159" i="2"/>
  <c r="BF159" i="2"/>
  <c r="T159" i="2"/>
  <c r="R159" i="2"/>
  <c r="P159" i="2"/>
  <c r="BK159" i="2"/>
  <c r="J159" i="2"/>
  <c r="BE159" i="2" s="1"/>
  <c r="BI156" i="2"/>
  <c r="BH156" i="2"/>
  <c r="BG156" i="2"/>
  <c r="BF156" i="2"/>
  <c r="T156" i="2"/>
  <c r="R156" i="2"/>
  <c r="P156" i="2"/>
  <c r="BK156" i="2"/>
  <c r="J156" i="2"/>
  <c r="BE156" i="2" s="1"/>
  <c r="BI153" i="2"/>
  <c r="BH153" i="2"/>
  <c r="BG153" i="2"/>
  <c r="BF153" i="2"/>
  <c r="T153" i="2"/>
  <c r="R153" i="2"/>
  <c r="P153" i="2"/>
  <c r="BK153" i="2"/>
  <c r="J153" i="2"/>
  <c r="BE153" i="2" s="1"/>
  <c r="BI150" i="2"/>
  <c r="BH150" i="2"/>
  <c r="BG150" i="2"/>
  <c r="BF150" i="2"/>
  <c r="T150" i="2"/>
  <c r="R150" i="2"/>
  <c r="P150" i="2"/>
  <c r="BK150" i="2"/>
  <c r="J150" i="2"/>
  <c r="BE150" i="2" s="1"/>
  <c r="BI147" i="2"/>
  <c r="BH147" i="2"/>
  <c r="BG147" i="2"/>
  <c r="BF147" i="2"/>
  <c r="T147" i="2"/>
  <c r="R147" i="2"/>
  <c r="P147" i="2"/>
  <c r="BK147" i="2"/>
  <c r="J147" i="2"/>
  <c r="BE147" i="2" s="1"/>
  <c r="BI144" i="2"/>
  <c r="BH144" i="2"/>
  <c r="BG144" i="2"/>
  <c r="BF144" i="2"/>
  <c r="T144" i="2"/>
  <c r="R144" i="2"/>
  <c r="P144" i="2"/>
  <c r="BK144" i="2"/>
  <c r="J144" i="2"/>
  <c r="BE144" i="2" s="1"/>
  <c r="BI141" i="2"/>
  <c r="BH141" i="2"/>
  <c r="BG141" i="2"/>
  <c r="BF141" i="2"/>
  <c r="T141" i="2"/>
  <c r="R141" i="2"/>
  <c r="P141" i="2"/>
  <c r="BK141" i="2"/>
  <c r="J141" i="2"/>
  <c r="BE141" i="2" s="1"/>
  <c r="BI138" i="2"/>
  <c r="BH138" i="2"/>
  <c r="BG138" i="2"/>
  <c r="BF138" i="2"/>
  <c r="T138" i="2"/>
  <c r="R138" i="2"/>
  <c r="P138" i="2"/>
  <c r="BK138" i="2"/>
  <c r="J138" i="2"/>
  <c r="BE138" i="2" s="1"/>
  <c r="BI135" i="2"/>
  <c r="BH135" i="2"/>
  <c r="BG135" i="2"/>
  <c r="BF135" i="2"/>
  <c r="T135" i="2"/>
  <c r="R135" i="2"/>
  <c r="P135" i="2"/>
  <c r="BK135" i="2"/>
  <c r="J135" i="2"/>
  <c r="BE135" i="2" s="1"/>
  <c r="BI132" i="2"/>
  <c r="BH132" i="2"/>
  <c r="BG132" i="2"/>
  <c r="BF132" i="2"/>
  <c r="T132" i="2"/>
  <c r="R132" i="2"/>
  <c r="P132" i="2"/>
  <c r="BK132" i="2"/>
  <c r="J132" i="2"/>
  <c r="BE132" i="2" s="1"/>
  <c r="BI129" i="2"/>
  <c r="BH129" i="2"/>
  <c r="BG129" i="2"/>
  <c r="BF129" i="2"/>
  <c r="T129" i="2"/>
  <c r="R129" i="2"/>
  <c r="P129" i="2"/>
  <c r="BK129" i="2"/>
  <c r="J129" i="2"/>
  <c r="BE129" i="2" s="1"/>
  <c r="BI126" i="2"/>
  <c r="BH126" i="2"/>
  <c r="BG126" i="2"/>
  <c r="BF126" i="2"/>
  <c r="T126" i="2"/>
  <c r="R126" i="2"/>
  <c r="P126" i="2"/>
  <c r="BK126" i="2"/>
  <c r="J126" i="2"/>
  <c r="BE126" i="2" s="1"/>
  <c r="BI123" i="2"/>
  <c r="BH123" i="2"/>
  <c r="BG123" i="2"/>
  <c r="BF123" i="2"/>
  <c r="T123" i="2"/>
  <c r="R123" i="2"/>
  <c r="P123" i="2"/>
  <c r="BK123" i="2"/>
  <c r="J123" i="2"/>
  <c r="BE123" i="2" s="1"/>
  <c r="F114" i="2"/>
  <c r="E112" i="2"/>
  <c r="F89" i="2"/>
  <c r="E87" i="2"/>
  <c r="J24" i="2"/>
  <c r="E24" i="2"/>
  <c r="J92" i="2" s="1"/>
  <c r="J23" i="2"/>
  <c r="J21" i="2"/>
  <c r="E21" i="2"/>
  <c r="J116" i="2" s="1"/>
  <c r="J20" i="2"/>
  <c r="J18" i="2"/>
  <c r="E18" i="2"/>
  <c r="F92" i="2" s="1"/>
  <c r="J17" i="2"/>
  <c r="J15" i="2"/>
  <c r="E15" i="2"/>
  <c r="F116" i="2" s="1"/>
  <c r="J14" i="2"/>
  <c r="J12" i="2"/>
  <c r="J89" i="2" s="1"/>
  <c r="E7" i="2"/>
  <c r="E110" i="2" s="1"/>
  <c r="AS94" i="1"/>
  <c r="L90" i="1"/>
  <c r="AM90" i="1"/>
  <c r="AM89" i="1"/>
  <c r="L89" i="1"/>
  <c r="AM87" i="1"/>
  <c r="L87" i="1"/>
  <c r="L85" i="1"/>
  <c r="L84" i="1"/>
  <c r="F34" i="2" l="1"/>
  <c r="BA95" i="1" s="1"/>
  <c r="F117" i="2"/>
  <c r="J91" i="2"/>
  <c r="P356" i="2"/>
  <c r="R122" i="2"/>
  <c r="F36" i="2"/>
  <c r="BC95" i="1" s="1"/>
  <c r="BK122" i="2"/>
  <c r="J122" i="2" s="1"/>
  <c r="J98" i="2" s="1"/>
  <c r="F37" i="2"/>
  <c r="BD95" i="1" s="1"/>
  <c r="F35" i="2"/>
  <c r="BB95" i="1" s="1"/>
  <c r="T286" i="2"/>
  <c r="F91" i="3"/>
  <c r="F37" i="3"/>
  <c r="BD96" i="1" s="1"/>
  <c r="R122" i="3"/>
  <c r="F35" i="3"/>
  <c r="BB96" i="1" s="1"/>
  <c r="BK253" i="3"/>
  <c r="J253" i="3" s="1"/>
  <c r="J100" i="3" s="1"/>
  <c r="P122" i="3"/>
  <c r="T204" i="3"/>
  <c r="P204" i="3"/>
  <c r="R253" i="3"/>
  <c r="BK204" i="3"/>
  <c r="J204" i="3" s="1"/>
  <c r="J99" i="3" s="1"/>
  <c r="R204" i="3"/>
  <c r="E85" i="2"/>
  <c r="J117" i="2"/>
  <c r="J89" i="3"/>
  <c r="R121" i="3"/>
  <c r="J34" i="2"/>
  <c r="AW95" i="1" s="1"/>
  <c r="P122" i="2"/>
  <c r="P286" i="2"/>
  <c r="R356" i="2"/>
  <c r="F91" i="2"/>
  <c r="R286" i="2"/>
  <c r="R121" i="2" s="1"/>
  <c r="T253" i="3"/>
  <c r="F33" i="3"/>
  <c r="AZ96" i="1" s="1"/>
  <c r="BK286" i="2"/>
  <c r="J286" i="2" s="1"/>
  <c r="J99" i="2" s="1"/>
  <c r="F36" i="3"/>
  <c r="BC96" i="1" s="1"/>
  <c r="F92" i="3"/>
  <c r="T122" i="3"/>
  <c r="J114" i="2"/>
  <c r="T122" i="2"/>
  <c r="T121" i="2" s="1"/>
  <c r="T356" i="2"/>
  <c r="J116" i="3"/>
  <c r="BK122" i="3"/>
  <c r="J122" i="3" s="1"/>
  <c r="J98" i="3" s="1"/>
  <c r="J34" i="3"/>
  <c r="AW96" i="1" s="1"/>
  <c r="P253" i="3"/>
  <c r="T121" i="3"/>
  <c r="J33" i="3"/>
  <c r="AV96" i="1" s="1"/>
  <c r="F33" i="2"/>
  <c r="AZ95" i="1" s="1"/>
  <c r="J33" i="2"/>
  <c r="AV95" i="1" s="1"/>
  <c r="J92" i="3"/>
  <c r="F34" i="3"/>
  <c r="BA96" i="1" s="1"/>
  <c r="BA94" i="1" s="1"/>
  <c r="E85" i="3"/>
  <c r="P121" i="2" l="1"/>
  <c r="P120" i="2" s="1"/>
  <c r="AU95" i="1" s="1"/>
  <c r="BD94" i="1"/>
  <c r="W33" i="1" s="1"/>
  <c r="T120" i="2"/>
  <c r="R120" i="2"/>
  <c r="BB94" i="1"/>
  <c r="W31" i="1" s="1"/>
  <c r="BK121" i="2"/>
  <c r="R120" i="3"/>
  <c r="BK121" i="3"/>
  <c r="J121" i="3" s="1"/>
  <c r="J97" i="3" s="1"/>
  <c r="P121" i="3"/>
  <c r="P120" i="3" s="1"/>
  <c r="AU96" i="1" s="1"/>
  <c r="AU94" i="1" s="1"/>
  <c r="BC94" i="1"/>
  <c r="AY94" i="1" s="1"/>
  <c r="AT96" i="1"/>
  <c r="T120" i="3"/>
  <c r="AT95" i="1"/>
  <c r="AZ94" i="1"/>
  <c r="W29" i="1" s="1"/>
  <c r="AW94" i="1"/>
  <c r="AK30" i="1" s="1"/>
  <c r="W30" i="1"/>
  <c r="BK120" i="3"/>
  <c r="J120" i="3" s="1"/>
  <c r="J121" i="2"/>
  <c r="J97" i="2" s="1"/>
  <c r="BK120" i="2"/>
  <c r="J120" i="2" s="1"/>
  <c r="AX94" i="1" l="1"/>
  <c r="W32" i="1"/>
  <c r="AV94" i="1"/>
  <c r="AK29" i="1" s="1"/>
  <c r="J96" i="3"/>
  <c r="J30" i="3"/>
  <c r="J30" i="2"/>
  <c r="J96" i="2"/>
  <c r="AT94" i="1" l="1"/>
  <c r="J39" i="2"/>
  <c r="AG95" i="1"/>
  <c r="AG96" i="1"/>
  <c r="AN96" i="1" s="1"/>
  <c r="J39" i="3"/>
  <c r="AN95" i="1" l="1"/>
  <c r="AG94" i="1"/>
  <c r="AN94" i="1" l="1"/>
  <c r="AK26" i="1"/>
  <c r="AK35" i="1" s="1"/>
</calcChain>
</file>

<file path=xl/sharedStrings.xml><?xml version="1.0" encoding="utf-8"?>
<sst xmlns="http://schemas.openxmlformats.org/spreadsheetml/2006/main" count="4425" uniqueCount="607">
  <si>
    <t>Export Komplet</t>
  </si>
  <si>
    <t/>
  </si>
  <si>
    <t>2.0</t>
  </si>
  <si>
    <t>False</t>
  </si>
  <si>
    <t>{c4c972e5-d091-4d03-91ca-25e76f3ccef9}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</si>
  <si>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</si>
  <si>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</si>
  <si>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</si>
  <si>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</si>
  <si>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</si>
  <si>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</si>
  <si>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</si>
  <si>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</si>
  <si>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</si>
  <si>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02-15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</si>
  <si>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</si>
  <si>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</si>
  <si>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</si>
  <si>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</si>
  <si>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</si>
  <si>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</si>
  <si>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</si>
  <si>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</si>
  <si>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</si>
  <si>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</si>
  <si>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</si>
  <si>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</si>
  <si>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</si>
  <si>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</si>
  <si>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</si>
  <si>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</si>
  <si>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</si>
  <si>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</si>
  <si>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</si>
  <si>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</si>
  <si>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</si>
  <si>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</si>
  <si>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</si>
  <si>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</si>
  <si>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</si>
  <si>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</si>
  <si>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</si>
  <si>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</si>
  <si>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</si>
  <si>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</si>
  <si>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</si>
  <si>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</si>
  <si>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</si>
  <si>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</si>
  <si>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</si>
  <si>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</si>
  <si>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</si>
  <si>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</si>
  <si>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</si>
  <si>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</si>
  <si>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</si>
  <si>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</si>
  <si>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</si>
  <si>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</si>
  <si>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</si>
  <si>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</si>
  <si>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</si>
  <si>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</si>
  <si>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</si>
  <si>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</si>
  <si>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</si>
  <si>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</si>
  <si>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</si>
  <si>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</si>
  <si>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</si>
  <si>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</si>
  <si>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</si>
  <si>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</si>
  <si>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</si>
  <si>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</si>
  <si>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</si>
  <si>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</si>
  <si>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Žel.svršek a spodek v km 20,052-20,364</t>
  </si>
  <si>
    <t>STA</t>
  </si>
  <si>
    <t>1</t>
  </si>
  <si>
    <t>{b763bfb5-f605-49ee-8a43-aa30597a500b}</t>
  </si>
  <si>
    <t>2</t>
  </si>
  <si>
    <t>SO 01</t>
  </si>
  <si>
    <t>Žel.svršek a spodek v km 19,359-20,052</t>
  </si>
  <si>
    <t>{1cff64d7-703a-4d6e-af18-6f6b8c93d69a}</t>
  </si>
  <si>
    <t>KRYCÍ LIST SOUPISU PRACÍ</t>
  </si>
  <si>
    <t>Objekt:</t>
  </si>
  <si>
    <t>SO 02 - Žel.svršek a spodek v km 20,052-20,364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</si>
  <si>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</si>
  <si>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</si>
  <si>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</si>
  <si>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</si>
  <si>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</si>
  <si>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</si>
  <si>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</si>
  <si>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9 - Ostatní konstrukce a práce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</si>
  <si>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</si>
  <si>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</si>
  <si>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</si>
  <si>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</si>
  <si>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</si>
  <si>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</si>
  <si>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</si>
  <si>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</si>
  <si>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</si>
  <si>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</si>
  <si>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</si>
  <si>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</si>
  <si>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</si>
  <si>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</si>
  <si>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</si>
  <si>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</si>
  <si>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</si>
  <si>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</si>
  <si>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</si>
  <si>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</si>
  <si>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5905055010</t>
  </si>
  <si>
    <t>Odstranění stávajícího kolejového lože odtěžením v koleji</t>
  </si>
  <si>
    <t>m3</t>
  </si>
  <si>
    <t>4</t>
  </si>
  <si>
    <t>VV</t>
  </si>
  <si>
    <t>16*1 "přejezd km 20,062"</t>
  </si>
  <si>
    <t>Součet</t>
  </si>
  <si>
    <t>5905060010</t>
  </si>
  <si>
    <t>Zřízení nového kolejového lože v koleji</t>
  </si>
  <si>
    <t>3</t>
  </si>
  <si>
    <t>5905065010</t>
  </si>
  <si>
    <t>Samostatná úprava vrstvy kolejového lože pod ložnou plochou pražců v koleji</t>
  </si>
  <si>
    <t>m2</t>
  </si>
  <si>
    <t>6</t>
  </si>
  <si>
    <t>16*4</t>
  </si>
  <si>
    <t>5905105030</t>
  </si>
  <si>
    <t>Doplnění KL kamenivem souvisle strojně v koleji</t>
  </si>
  <si>
    <t>8</t>
  </si>
  <si>
    <t>(20,364-20,094)*1000*0,5</t>
  </si>
  <si>
    <t>5906010040</t>
  </si>
  <si>
    <t>Ruční výměna pražce v KL zapuštěném pražec dřevěný výhybkový délky přes 3 do 4 m</t>
  </si>
  <si>
    <t>kus</t>
  </si>
  <si>
    <t>10</t>
  </si>
  <si>
    <t>4 "za KV1 20,094"</t>
  </si>
  <si>
    <t>5906020020</t>
  </si>
  <si>
    <t>Souvislá výměna pražců v KL otevřeném i zapuštěném pražce dřevěné příčné vystrojené</t>
  </si>
  <si>
    <t>12</t>
  </si>
  <si>
    <t>(20,119-20,095)*1000/0,667+0,018 "zaokrouhlení"</t>
  </si>
  <si>
    <t>7</t>
  </si>
  <si>
    <t>5906020120</t>
  </si>
  <si>
    <t>Souvislá výměna pražců v KL otevřeném i zapuštěném pražce betonové příčné vystrojené</t>
  </si>
  <si>
    <t>14</t>
  </si>
  <si>
    <t>(20,364-20,119)*1000/0,667+0,684 "zaokrouhlení"</t>
  </si>
  <si>
    <t>5906055020</t>
  </si>
  <si>
    <t>Příplatek za současnou výměnu pražce s podkladnicovým upevněním a kompletů a pryžových podložek</t>
  </si>
  <si>
    <t>16</t>
  </si>
  <si>
    <t>4+36+368</t>
  </si>
  <si>
    <t>9</t>
  </si>
  <si>
    <t>M</t>
  </si>
  <si>
    <t>5955101000</t>
  </si>
  <si>
    <t>Kamenivo drcené štěrk frakce 31,5/63 třídy BI</t>
  </si>
  <si>
    <t>t</t>
  </si>
  <si>
    <t>18</t>
  </si>
  <si>
    <t>(20,364-20,094)*1000*0,5*1,8+16*1,8</t>
  </si>
  <si>
    <t>5958128010</t>
  </si>
  <si>
    <t>Komplety ŽS 4 (šroub RS 1, matice M 24, podložka Fe6, svěrka ŽS4)</t>
  </si>
  <si>
    <t>20</t>
  </si>
  <si>
    <t>(4+4*2+36+368)*4</t>
  </si>
  <si>
    <t>11</t>
  </si>
  <si>
    <t>5958125010</t>
  </si>
  <si>
    <t>Komplety s antikorozní úpravou ŽS 4 (svěrka ŽS4, šroub RS 1, matice M24, podložka Fe6)</t>
  </si>
  <si>
    <t>22</t>
  </si>
  <si>
    <t>17*4</t>
  </si>
  <si>
    <t>5958158005</t>
  </si>
  <si>
    <t>Podložka pryžová pod patu kolejnice S49  183/126/6</t>
  </si>
  <si>
    <t>24</t>
  </si>
  <si>
    <t>(17+4+4*2+35+368)*2</t>
  </si>
  <si>
    <t>13</t>
  </si>
  <si>
    <t>5956119115</t>
  </si>
  <si>
    <t>Pražec dřevěný výhybkový dub skupina 3 4500x260x160</t>
  </si>
  <si>
    <t>26</t>
  </si>
  <si>
    <t>5956119100</t>
  </si>
  <si>
    <t>Pražec dřevěný výhybkový dub skupina 3 4200x260x160</t>
  </si>
  <si>
    <t>28</t>
  </si>
  <si>
    <t>5956101015</t>
  </si>
  <si>
    <t>Pražec dřevěný příčný nevystrojený buk 2600x260x150 mm</t>
  </si>
  <si>
    <t>30</t>
  </si>
  <si>
    <t>36+4</t>
  </si>
  <si>
    <t>5956119040</t>
  </si>
  <si>
    <t>Pražec dřevěný výhybkový dub skupina 3 3000x260x160</t>
  </si>
  <si>
    <t>32</t>
  </si>
  <si>
    <t>17</t>
  </si>
  <si>
    <t>m</t>
  </si>
  <si>
    <t>5957110030</t>
  </si>
  <si>
    <t>Kolejnice tv. 49 E 1, třídy R260</t>
  </si>
  <si>
    <t>-772368336</t>
  </si>
  <si>
    <t>(20,068-20,043)*1000*2</t>
  </si>
  <si>
    <t>5906080015</t>
  </si>
  <si>
    <t>Vystrojení pražce dřevěného s podkladnicovým upevněním čtyři vrtule</t>
  </si>
  <si>
    <t>úl.pl.</t>
  </si>
  <si>
    <t>40</t>
  </si>
  <si>
    <t>(2+2+36+17+4)*2</t>
  </si>
  <si>
    <t>5906105010</t>
  </si>
  <si>
    <t>Demontáž pražce dřevěný</t>
  </si>
  <si>
    <t>42</t>
  </si>
  <si>
    <t>4+17+4+36+368</t>
  </si>
  <si>
    <t>5906130170</t>
  </si>
  <si>
    <t>Montáž kolejového roštu v ose koleje pražce dřevěné vystrojené tv. S49 rozdělení "c"</t>
  </si>
  <si>
    <t>km</t>
  </si>
  <si>
    <t>44</t>
  </si>
  <si>
    <t>0,016</t>
  </si>
  <si>
    <t>5906140100</t>
  </si>
  <si>
    <t>Demontáž kolejového roštu koleje v ose koleje pražce dřevěné tv. T rozdělení "c"</t>
  </si>
  <si>
    <t>46</t>
  </si>
  <si>
    <t>25</t>
  </si>
  <si>
    <t>5907020035</t>
  </si>
  <si>
    <t>Souvislá výměna kolejnic stávající upevnění tv. S49 rozdělení "c"</t>
  </si>
  <si>
    <t>48</t>
  </si>
  <si>
    <t>(20,068-20,052)*1000*2+(20,364-20,094)*1000*2</t>
  </si>
  <si>
    <t>5907050120</t>
  </si>
  <si>
    <t>Dělení kolejnic kyslíkem tv. S49</t>
  </si>
  <si>
    <t>50</t>
  </si>
  <si>
    <t>5*2</t>
  </si>
  <si>
    <t>5908005430</t>
  </si>
  <si>
    <t>Oprava kolejnicového styku demontáž spojek tv. S49</t>
  </si>
  <si>
    <t>styk</t>
  </si>
  <si>
    <t>52</t>
  </si>
  <si>
    <t>5908063010</t>
  </si>
  <si>
    <t>Oprava rozchodu koleje otočením podkladnice</t>
  </si>
  <si>
    <t>54</t>
  </si>
  <si>
    <t>(6,5*2+141)/0,667+0,115"zaokrouhlení"</t>
  </si>
  <si>
    <t>5958134075</t>
  </si>
  <si>
    <t>Součásti upevňovací vrtule R1(145)</t>
  </si>
  <si>
    <t>56</t>
  </si>
  <si>
    <t>122*4+10+231*4</t>
  </si>
  <si>
    <t>5958134040</t>
  </si>
  <si>
    <t>Součásti upevňovací kroužek pružný dvojitý Fe 6</t>
  </si>
  <si>
    <t>58</t>
  </si>
  <si>
    <t>5958158070</t>
  </si>
  <si>
    <t>Podložka polyetylenová pod podkladnici 380/160/2 (S4, R4)</t>
  </si>
  <si>
    <t>60</t>
  </si>
  <si>
    <t>122+10+231</t>
  </si>
  <si>
    <t>5909031020</t>
  </si>
  <si>
    <t>Úprava GPK koleje směrové a výškové uspořádání pražce betonové</t>
  </si>
  <si>
    <t>62</t>
  </si>
  <si>
    <t>(20,364-20,052)*2+0,1</t>
  </si>
  <si>
    <t>5910020030</t>
  </si>
  <si>
    <t>Svařování kolejnic termitem plný předehřev standardní spára svar sériový tv. S49</t>
  </si>
  <si>
    <t>svar</t>
  </si>
  <si>
    <t>64</t>
  </si>
  <si>
    <t>(20,364-20,096)*1000/75*2+0,853 "zaokrouhlení"+2</t>
  </si>
  <si>
    <t>5910035030</t>
  </si>
  <si>
    <t>Dosažení dovolené upínací teploty v BK prodloužením kolejnicového pásu v koleji tv. S49</t>
  </si>
  <si>
    <t>66</t>
  </si>
  <si>
    <t>5910040010</t>
  </si>
  <si>
    <t>Umožnění volné dilatace kolejnice demontáž upevňovadel bez osazení kluzných podložek rozdělení pražců "c"</t>
  </si>
  <si>
    <t>68</t>
  </si>
  <si>
    <t>(20,364-20,096)*1000*2+50*2*1</t>
  </si>
  <si>
    <t>5910040110</t>
  </si>
  <si>
    <t>Umožnění volné dilatace kolejnice montáž upevňovadel bez odstranění kluzných podložek rozdělení pražců "c"</t>
  </si>
  <si>
    <t>70</t>
  </si>
  <si>
    <t>5910080120</t>
  </si>
  <si>
    <t>Opravné broušení srdcovky jednoduché 1:7,5 a 1:9 hloubky přes 2 mm</t>
  </si>
  <si>
    <t>72</t>
  </si>
  <si>
    <t>5910090230</t>
  </si>
  <si>
    <t>Navaření srdcovky jednoduché s kovaným klínem nebo s hrotem klínu z plnoprofilové kolejnice úhel odbočení 1:7,5 až 1:9 opotřebení přes 20 do 35 mm</t>
  </si>
  <si>
    <t>74</t>
  </si>
  <si>
    <t>5910136010</t>
  </si>
  <si>
    <t>Montáž pražcové kotvy v koleji</t>
  </si>
  <si>
    <t>76</t>
  </si>
  <si>
    <t>122</t>
  </si>
  <si>
    <t>5960101005</t>
  </si>
  <si>
    <t>Pražcové kotvy TDHB pro pražec betonový SB 8</t>
  </si>
  <si>
    <t>78</t>
  </si>
  <si>
    <t>5912060210</t>
  </si>
  <si>
    <t>Demontáž zajišťovací značky včetně sloupku a základu konzolové</t>
  </si>
  <si>
    <t>80</t>
  </si>
  <si>
    <t>5912065010</t>
  </si>
  <si>
    <t>Montáž zajišťovací značky samostatné konzolové</t>
  </si>
  <si>
    <t>82</t>
  </si>
  <si>
    <t>5962119005</t>
  </si>
  <si>
    <t>Zajištění PPK betonový prefabrikovaný základ</t>
  </si>
  <si>
    <t>84</t>
  </si>
  <si>
    <t>5962119025</t>
  </si>
  <si>
    <t>Zajištění PPK betonový sloupek pro konzolovou značku</t>
  </si>
  <si>
    <t>86</t>
  </si>
  <si>
    <t>5913060010</t>
  </si>
  <si>
    <t>Demontáž dílů betonové přejezdové konstrukce vnějšího panelu</t>
  </si>
  <si>
    <t>88</t>
  </si>
  <si>
    <t>5913060020</t>
  </si>
  <si>
    <t>Demontáž dílů betonové přejezdové konstrukce vnitřního panelu</t>
  </si>
  <si>
    <t>90</t>
  </si>
  <si>
    <t>5913060030</t>
  </si>
  <si>
    <t>Demontáž dílů betonové přejezdové konstrukce náběhového klínu</t>
  </si>
  <si>
    <t>92</t>
  </si>
  <si>
    <t>5913065010</t>
  </si>
  <si>
    <t>Montáž dílů betonové přejezdové konstrukce v koleji vnějšího panelu</t>
  </si>
  <si>
    <t>94</t>
  </si>
  <si>
    <t>5913065020</t>
  </si>
  <si>
    <t>Montáž dílů betonové přejezdové konstrukce v koleji vnitřního panelu</t>
  </si>
  <si>
    <t>96</t>
  </si>
  <si>
    <t>5913065030</t>
  </si>
  <si>
    <t>Montáž dílů betonové přejezdové konstrukce v koleji náběhového klínu</t>
  </si>
  <si>
    <t>98</t>
  </si>
  <si>
    <t>5913235010</t>
  </si>
  <si>
    <t>Dělení AB komunikace řezáním hloubky do 10 cm</t>
  </si>
  <si>
    <t>100</t>
  </si>
  <si>
    <t>2*9</t>
  </si>
  <si>
    <t>5913240020</t>
  </si>
  <si>
    <t>Odstranění AB komunikace odtěžením nebo frézováním hloubky do 20 cm</t>
  </si>
  <si>
    <t>102</t>
  </si>
  <si>
    <t>2*1,25*9</t>
  </si>
  <si>
    <t>5913245010</t>
  </si>
  <si>
    <t>Oprava komunikace vyplněním trhlin zálivkovou hmotou</t>
  </si>
  <si>
    <t>104</t>
  </si>
  <si>
    <t>5913255030</t>
  </si>
  <si>
    <t>Zřízení konstrukce vozovky asfaltobetonové s podkladní, ložní a obrusnou vrstvou tlouštky do 15 cm</t>
  </si>
  <si>
    <t>106</t>
  </si>
  <si>
    <t>5963110010</t>
  </si>
  <si>
    <t>Přejezd Intermont panel 1285x3000x170 ŽPP 1</t>
  </si>
  <si>
    <t>108</t>
  </si>
  <si>
    <t>5963110015</t>
  </si>
  <si>
    <t>Přejezd Intermont panel 600x3000x170 ŽPP 2</t>
  </si>
  <si>
    <t>110</t>
  </si>
  <si>
    <t>5963104050</t>
  </si>
  <si>
    <t>Přejezd železobetonový náběhový klín</t>
  </si>
  <si>
    <t>112</t>
  </si>
  <si>
    <t>5963146000</t>
  </si>
  <si>
    <t>Asfaltový beton ACO 11S 50/70 střednězrnný-obrusná vrstva</t>
  </si>
  <si>
    <t>114</t>
  </si>
  <si>
    <t>2*1,25*9*0,06*2,5</t>
  </si>
  <si>
    <t>5963146010</t>
  </si>
  <si>
    <t>Asfaltový beton ACL 16S 50/70 hrubozrnný-ložní vrstva</t>
  </si>
  <si>
    <t>116</t>
  </si>
  <si>
    <t>5963146020</t>
  </si>
  <si>
    <t>Asfaltový beton ACP 16S 50/70 středněznný-podkladní vrstva</t>
  </si>
  <si>
    <t>118</t>
  </si>
  <si>
    <t>5963152000</t>
  </si>
  <si>
    <t>Asfaltová zálivka pro trhliny a spáry</t>
  </si>
  <si>
    <t>kg</t>
  </si>
  <si>
    <t>120</t>
  </si>
  <si>
    <t>5914020020</t>
  </si>
  <si>
    <t>Čištění otevřených odvodňovacích zařízení strojně příkop nezpevněný</t>
  </si>
  <si>
    <t>(140)*0,3</t>
  </si>
  <si>
    <t>5964161010</t>
  </si>
  <si>
    <t>Beton lehce zhutnitelný C 20/25;X0 F5 2 285 2 765</t>
  </si>
  <si>
    <t>124</t>
  </si>
  <si>
    <t>11*0,3</t>
  </si>
  <si>
    <t>5915005010</t>
  </si>
  <si>
    <t>Hloubení rýh nebo jam na železničním spodku I. třídy</t>
  </si>
  <si>
    <t>1834931286</t>
  </si>
  <si>
    <t>(2*13+2*8)*0,4*0,8</t>
  </si>
  <si>
    <t>VRN 002_R</t>
  </si>
  <si>
    <t>M+D chráničky v přejezdu</t>
  </si>
  <si>
    <t>892234517</t>
  </si>
  <si>
    <t>2*13+2*8</t>
  </si>
  <si>
    <t>5905105030R</t>
  </si>
  <si>
    <t xml:space="preserve">Doplnění výkopu kamenivem </t>
  </si>
  <si>
    <t>689027629</t>
  </si>
  <si>
    <t>(2*13+2*8)*0,4*0,8"výzisk ze štěrkového lože</t>
  </si>
  <si>
    <t>5999005010</t>
  </si>
  <si>
    <t>Třídění spojovacích a upevňovacích součástí</t>
  </si>
  <si>
    <t>126</t>
  </si>
  <si>
    <t>(4+17+4+36+368)*26/1000</t>
  </si>
  <si>
    <t>5999005030</t>
  </si>
  <si>
    <t>Třídění kolejnic</t>
  </si>
  <si>
    <t>128</t>
  </si>
  <si>
    <t>((20,068-20,052)*1000*2+(20,364-20,094)*1000*2)*0,049</t>
  </si>
  <si>
    <t>Ostatní konstrukce a práce</t>
  </si>
  <si>
    <t>9902100100</t>
  </si>
  <si>
    <t>Doprava dodávek zhotovitele, dodávek objednatele nebo výzisku mechanizací přes 3,5 t sypanin  do 10 km</t>
  </si>
  <si>
    <t>130</t>
  </si>
  <si>
    <t>3,3*2,5 "beton</t>
  </si>
  <si>
    <t>9902100200</t>
  </si>
  <si>
    <t>Doprava dodávek zhotovitele, dodávek objednatele nebo výzisku mechanizací přes 3,5 t sypanin  do 20 km</t>
  </si>
  <si>
    <t>132</t>
  </si>
  <si>
    <t>(20,364-20,094)*1000*0,5*1,8+16*1,8 "štěrk" +3*3,375 "živice"</t>
  </si>
  <si>
    <t>9902100400</t>
  </si>
  <si>
    <t>Doprava dodávek zhotovitele, dodávek objednatele nebo výzisku mechanizací přes 3,5 t sypanin  do 40 km</t>
  </si>
  <si>
    <t>134</t>
  </si>
  <si>
    <t>2,16*3 "doprava živice</t>
  </si>
  <si>
    <t>(22,5*0,15)*2,4 "doprava odstraněné živice</t>
  </si>
  <si>
    <t>9902200100</t>
  </si>
  <si>
    <t>Doprava dodávek zhotovitele, dodávek objednatele nebo výzisku mechanizací přes 3,5 t objemnějšího kusového materiálu do 10 km</t>
  </si>
  <si>
    <t>136</t>
  </si>
  <si>
    <t>Doprava panelů ŽPP1 a ŽPP2 na uložiště (ŽPP1 - 1555 kg/ks; ŽPP2 - 715 kg/ks)</t>
  </si>
  <si>
    <t>((3*1555)+(6*715))/1000</t>
  </si>
  <si>
    <t>Odvoz vystrojení z dřevěných pražců na skládku / úložiště (26 kg/pražec)</t>
  </si>
  <si>
    <t>(429*26)/1000+(1422*(0,516+0,09))/1000</t>
  </si>
  <si>
    <t>Odvoz kolejnic tv. T/S49 na skládku / úložiště (50 kg/m)</t>
  </si>
  <si>
    <t>26,460+((20,068-20,052)*1000*2+(20,364-20,094)*1000*2)*0,049+10*0,049</t>
  </si>
  <si>
    <t>Odvoz dřevěných pražců do žst. V.Meziříčí / úložiště (80 kg/pražec)</t>
  </si>
  <si>
    <t>429*80/1000</t>
  </si>
  <si>
    <t>Odvoz spojek tv. T na skládku / úložiště (27,4 kg/styk)</t>
  </si>
  <si>
    <t>(24*27,4)/1000</t>
  </si>
  <si>
    <t>9902200400</t>
  </si>
  <si>
    <t>Doprava dodávek zhotovitele, dodávek objednatele nebo výzisku mechanizací přes 3,5 t objemnějšího kusového materiálu do 40 km</t>
  </si>
  <si>
    <t>138</t>
  </si>
  <si>
    <t>Doprava vystrojených betonových pražců PB2 na stavbu (300 kg/ks)</t>
  </si>
  <si>
    <t>368*0,3</t>
  </si>
  <si>
    <t>Odvoz zajišťovacích značek na skládku (50 kg/ks)</t>
  </si>
  <si>
    <t>(20*50)/1000</t>
  </si>
  <si>
    <t>9902200500</t>
  </si>
  <si>
    <t>Doprava dodávek zhotovitele, dodávek objednatele nebo výzisku mechanizací přes 3,5 t objemnějšího kusového materiálu do 60 km</t>
  </si>
  <si>
    <t>140</t>
  </si>
  <si>
    <t>Doprava kompletů ŽS4 na stavbu (1,4 kg/ks)</t>
  </si>
  <si>
    <t>((1664+68)*1,4)/1000</t>
  </si>
  <si>
    <t>Doprava pryžových podložek S49 na stavbu (0,182 kg/ks)</t>
  </si>
  <si>
    <t>(864*0,182)/1000</t>
  </si>
  <si>
    <t>Doprava vrtulí R1 a kroužků Fe6 na stavbu (0,516 ks/ks + 0,09 kg/ks)</t>
  </si>
  <si>
    <t>(1422*(0,516+0,09))/1000</t>
  </si>
  <si>
    <t>Doprava polyetylenových podložek S49 na stavbu (0,09 kg/ks)</t>
  </si>
  <si>
    <t>(363*1*0,09)/1000</t>
  </si>
  <si>
    <t>Doprava pražcových kotev SB8 na stavbu (10 kg/ks)</t>
  </si>
  <si>
    <t>(122*10)/1000</t>
  </si>
  <si>
    <t>Doprava panelů ŽPP1 a ŽPP2 na stavbu (ŽPP1 - 1555 kg/ks; ŽPP2 - 715 kg/ks)</t>
  </si>
  <si>
    <t>Doprava zajišťovacích značek na stavbu (50 kg/ks)</t>
  </si>
  <si>
    <t>(10*50)/1000</t>
  </si>
  <si>
    <t>Odvoz pryžových a polyetylenových podložek dřevěných pražců na skládku (0,182 + 0,09 kg/ks)</t>
  </si>
  <si>
    <t>((864)*(0,182+0,09))/1000+231*0,09/1000</t>
  </si>
  <si>
    <t>Doprava dř.pražců + upevnění</t>
  </si>
  <si>
    <t>0,357 "4,5m"+0,333 "4,2"+3,920"2,6m"+2,022"3,0m" + 2*0,50"náb.klín"+2*25*0,049"kolejnice do přejezdu"</t>
  </si>
  <si>
    <t>9902201200</t>
  </si>
  <si>
    <t>Doprava dodávek zhotovitele, dodávek objednatele nebo výzisku mechanizací přes 3,5 t objemnějšího kusového materiálu (prefabrikátů, stožárů, výhybek, rozvaděčů, vybouraných hmot atd.) do 350 km</t>
  </si>
  <si>
    <t>1571489810</t>
  </si>
  <si>
    <t>((20,364-20,094)*1000*2)*0,049</t>
  </si>
  <si>
    <t>9902900200</t>
  </si>
  <si>
    <t>Naložení  objemnějšího kusového materiálu, vybouraných hmot</t>
  </si>
  <si>
    <t>142</t>
  </si>
  <si>
    <t>(368)*0,3+((20,068-20,052)*1000*2+(20,364-20,094)*1000*2)*0,049</t>
  </si>
  <si>
    <t>9903200200</t>
  </si>
  <si>
    <t>Přeprava mechanizace na místo prováděných prací o hmotnosti přes 12 t do 200 km</t>
  </si>
  <si>
    <t>144</t>
  </si>
  <si>
    <t>Doprava ASP a SSP na stavbu</t>
  </si>
  <si>
    <t>1+1</t>
  </si>
  <si>
    <t>9909000200</t>
  </si>
  <si>
    <t>Poplatek za uložení nebezpečného odpadu na oficiální skládku</t>
  </si>
  <si>
    <t>146</t>
  </si>
  <si>
    <t>Poplatek za skládku AB po odstranění komunikace u přejezdu P3916 (2,4 t/m3)</t>
  </si>
  <si>
    <t>(14,4*0,15)*2,4</t>
  </si>
  <si>
    <t>9909000400</t>
  </si>
  <si>
    <t>Poplatek za likvidaci plastových součástí</t>
  </si>
  <si>
    <t>150</t>
  </si>
  <si>
    <t>Poplatek za skládku pryžových a polyetylenových podložek dřevěných pražců (0,182 + 0,09 kg/ks)</t>
  </si>
  <si>
    <t>((864)*(0,182+0,09))/1000</t>
  </si>
  <si>
    <t>9909000500</t>
  </si>
  <si>
    <t>Poplatek uložení odpadu betonových prefabrikátů</t>
  </si>
  <si>
    <t>152</t>
  </si>
  <si>
    <t>Poplatek za skládku zajišťovacích značek (50 kg/ks)</t>
  </si>
  <si>
    <t>VRN</t>
  </si>
  <si>
    <t>Vedlejší rozpočtové náklady</t>
  </si>
  <si>
    <t>022101001_R.1</t>
  </si>
  <si>
    <t>Geodetické práce - vytyčení stavby</t>
  </si>
  <si>
    <t>kpl</t>
  </si>
  <si>
    <t>022101001_R.2</t>
  </si>
  <si>
    <t>Geodetické práce - zaměření skutečného provedení</t>
  </si>
  <si>
    <t>022101001_R.3</t>
  </si>
  <si>
    <t>Geodetické práce - projekt</t>
  </si>
  <si>
    <t>022101001_R.4</t>
  </si>
  <si>
    <t>Geodetické práce - kontrola APK při směrové a výškové úpravě koleje zaměřením APK trať jednokolejná</t>
  </si>
  <si>
    <t>Autorský dozor projektanta</t>
  </si>
  <si>
    <t>hod</t>
  </si>
  <si>
    <t>022121001_R</t>
  </si>
  <si>
    <t>Diagnostika technické infrastruktury Vytýčení trasy inženýrských sítí</t>
  </si>
  <si>
    <t>033131001</t>
  </si>
  <si>
    <t>Provozní vlivy Organizační zajištění prací při zřizování a udržování BK kolejí a výhybek</t>
  </si>
  <si>
    <t>172</t>
  </si>
  <si>
    <t>(20,364-20,052)*1000</t>
  </si>
  <si>
    <t>072002011R</t>
  </si>
  <si>
    <t>Dopravní značení - zábrany po dobu stavby</t>
  </si>
  <si>
    <t>176</t>
  </si>
  <si>
    <t>VRN 001_R</t>
  </si>
  <si>
    <t>Nezadatelné práce SEE a SSZT</t>
  </si>
  <si>
    <t>VRN 003_R</t>
  </si>
  <si>
    <t>SO 01 - Žel.svršek a spodek v km 19,359-20,052</t>
  </si>
  <si>
    <t>637238211</t>
  </si>
  <si>
    <t>(20,052-19,359)*1000*0,5</t>
  </si>
  <si>
    <t>617229525</t>
  </si>
  <si>
    <t>(20,052-19,359)*1000/0,667+1,019 "zaokrouhlení"</t>
  </si>
  <si>
    <t>131759993</t>
  </si>
  <si>
    <t>-1360799526</t>
  </si>
  <si>
    <t>(20,052-19,359)*1000*0,5*1,8</t>
  </si>
  <si>
    <t>185243630</t>
  </si>
  <si>
    <t>1040*4</t>
  </si>
  <si>
    <t>-922309775</t>
  </si>
  <si>
    <t>1040*2</t>
  </si>
  <si>
    <t>-1395921423</t>
  </si>
  <si>
    <t>-1211145043</t>
  </si>
  <si>
    <t>(20,052-19,359)*1000*2</t>
  </si>
  <si>
    <t>5957131030</t>
  </si>
  <si>
    <t>Lepený izolovaný styk tv. S49 délky 4,00 m</t>
  </si>
  <si>
    <t>-1295504129</t>
  </si>
  <si>
    <t>2084823380</t>
  </si>
  <si>
    <t>11*2</t>
  </si>
  <si>
    <t>87034274</t>
  </si>
  <si>
    <t>30*2</t>
  </si>
  <si>
    <t>5908030030</t>
  </si>
  <si>
    <t>Zřízení A-LISU soupravou in-sittu tv. S49</t>
  </si>
  <si>
    <t>-635584457</t>
  </si>
  <si>
    <t>511486065</t>
  </si>
  <si>
    <t>(7,3*2+426)/0,667+0,43"zaokrouhlení"</t>
  </si>
  <si>
    <t>230118100</t>
  </si>
  <si>
    <t>661*4</t>
  </si>
  <si>
    <t>-245872601</t>
  </si>
  <si>
    <t>-1350708935</t>
  </si>
  <si>
    <t>661</t>
  </si>
  <si>
    <t>1633780334</t>
  </si>
  <si>
    <t>(20,052-19,309)*2</t>
  </si>
  <si>
    <t>-905034183</t>
  </si>
  <si>
    <t>(20,052-19,359)*1000/75*2+1,52 "zaokrouhlení" + 4 "lis"+2</t>
  </si>
  <si>
    <t>2004129415</t>
  </si>
  <si>
    <t>-1011809598</t>
  </si>
  <si>
    <t>(20,052-19,359)*1000*2+50*2*2</t>
  </si>
  <si>
    <t>179560905</t>
  </si>
  <si>
    <t>-1751839824</t>
  </si>
  <si>
    <t>338</t>
  </si>
  <si>
    <t>1478192980</t>
  </si>
  <si>
    <t>479104036</t>
  </si>
  <si>
    <t>-1763840754</t>
  </si>
  <si>
    <t>325908055</t>
  </si>
  <si>
    <t>536996470</t>
  </si>
  <si>
    <t>5914005010</t>
  </si>
  <si>
    <t>Rozšíření stezky zemního tělesa dle VL Ž2 přisypávkou zemního tělesa</t>
  </si>
  <si>
    <t>1069743563</t>
  </si>
  <si>
    <t>(19,700-19,540)*1000*0,4*2 "levá + pravá strana - materiál výzisk"</t>
  </si>
  <si>
    <t>5914005040</t>
  </si>
  <si>
    <t>Rozšíření stezky zemního tělesa dle VL Ž2 použitými železobetonovými pražci</t>
  </si>
  <si>
    <t>1463541357</t>
  </si>
  <si>
    <t>2,6*0,5 "propust 19,48 L" +2*2,6*0,5*2 "propust 19,590 L+P"</t>
  </si>
  <si>
    <t>-1610519055</t>
  </si>
  <si>
    <t xml:space="preserve">(2,6*0,5+2,6*0,5*2*2)*0,8 "pražcová rovnanina" </t>
  </si>
  <si>
    <t>13021012_R</t>
  </si>
  <si>
    <t>Železniční spodek - Ocelové spony pro pražcové rovnaniny</t>
  </si>
  <si>
    <t>-637988034</t>
  </si>
  <si>
    <t>(((10/2,5)*2*0,617)/1000)*22</t>
  </si>
  <si>
    <t>-1537098817</t>
  </si>
  <si>
    <t>26*0,3 "zaj.značky"+(2,6*0,5+2,6*0,5*2*2)*0,15 "praž.rovnanina"+125*0,3 "oprava hrany nástupiště"</t>
  </si>
  <si>
    <t>5914015070</t>
  </si>
  <si>
    <t>Čištění odvodňovacích zařízení ručně skluz</t>
  </si>
  <si>
    <t>-21115207</t>
  </si>
  <si>
    <t>2+2+4+4 "vyčištění vtoku a výtoku propust v km 19,480 a 19,950"</t>
  </si>
  <si>
    <t>181226529</t>
  </si>
  <si>
    <t>(217+210+70+210)*0,3</t>
  </si>
  <si>
    <t>5914120020</t>
  </si>
  <si>
    <t>Demontáž nástupiště úrovňového hrana Tischer</t>
  </si>
  <si>
    <t>-850188430</t>
  </si>
  <si>
    <t>125</t>
  </si>
  <si>
    <t>5914130020</t>
  </si>
  <si>
    <t>Montáž nástupiště úrovňového hrana Tischer</t>
  </si>
  <si>
    <t>-1557194364</t>
  </si>
  <si>
    <t>5955101020</t>
  </si>
  <si>
    <t>Kamenivo drcené štěrkodrť frakce 0/32</t>
  </si>
  <si>
    <t>-1634041054</t>
  </si>
  <si>
    <t>125*0,5*0,2*1,8</t>
  </si>
  <si>
    <t>-1491285375</t>
  </si>
  <si>
    <t>1040*26/1000</t>
  </si>
  <si>
    <t>1522905099</t>
  </si>
  <si>
    <t>(20,052-19,359)*1000*2*0,049</t>
  </si>
  <si>
    <t>-345473838</t>
  </si>
  <si>
    <t>46,275*2,5 "beton</t>
  </si>
  <si>
    <t>625672497</t>
  </si>
  <si>
    <t>(20,052-19,359)*1000*0,5*1,8 "štěrk"+125*0,5*0,2*1,8 "ŠD"</t>
  </si>
  <si>
    <t>-1928392973</t>
  </si>
  <si>
    <t>Doprava betonových pražců na stavbu (300 kg/pražec)</t>
  </si>
  <si>
    <t>(201*300)/1000+28*300/1000</t>
  </si>
  <si>
    <t>(1040*26)/1000+(2644*(0,516+0,09))/1000</t>
  </si>
  <si>
    <t>(1386*50)/1000+(20,052-19,359)*1000*2*0,049+10*0,049</t>
  </si>
  <si>
    <t>1040*80/1000</t>
  </si>
  <si>
    <t>(60*27,4)/1000</t>
  </si>
  <si>
    <t>-1325479979</t>
  </si>
  <si>
    <t>839*0,3</t>
  </si>
  <si>
    <t>118811842</t>
  </si>
  <si>
    <t>(1040*4*1,4)/1000+(2644*(0,516+0,09))/1000</t>
  </si>
  <si>
    <t>(2080*0,182)/1000+(661*0,09)/1000</t>
  </si>
  <si>
    <t>Doprava LISů dl. 4,0 m S49 na stavbu (230 kg/ks)</t>
  </si>
  <si>
    <t>(2*230)/1000</t>
  </si>
  <si>
    <t>(338*10)/1000</t>
  </si>
  <si>
    <t>(25*50)/1000</t>
  </si>
  <si>
    <t>((1040*2)*(0,182+0,09))/1000</t>
  </si>
  <si>
    <t>Odvoz polyetylenových položek S49 betonových pražců SB8 na skládku (0,09 kg/ks)</t>
  </si>
  <si>
    <t>(661*0,09)/1000</t>
  </si>
  <si>
    <t>1139703865</t>
  </si>
  <si>
    <t xml:space="preserve">Naložení  objemnějšího kusového materiálu, vybouraných hmot  </t>
  </si>
  <si>
    <t>1930439655</t>
  </si>
  <si>
    <t>(839+201)*0,3+(20,052-19,359)*1000*2*0,049</t>
  </si>
  <si>
    <t>792720966</t>
  </si>
  <si>
    <t xml:space="preserve">Poplatek za likvidaci plastových součástí   </t>
  </si>
  <si>
    <t>292703135</t>
  </si>
  <si>
    <t xml:space="preserve">Poplatek uložení odpadu betonových prefabrikátů  </t>
  </si>
  <si>
    <t>-1927979806</t>
  </si>
  <si>
    <t>-1446014105</t>
  </si>
  <si>
    <t>1510546648</t>
  </si>
  <si>
    <t>-251565017</t>
  </si>
  <si>
    <t>736426910</t>
  </si>
  <si>
    <t>022101011_R</t>
  </si>
  <si>
    <t>Dokumentace skutečného provedení</t>
  </si>
  <si>
    <t>-2096675548</t>
  </si>
  <si>
    <t>022101021_R</t>
  </si>
  <si>
    <t>-1909465052</t>
  </si>
  <si>
    <t>-1761147472</t>
  </si>
  <si>
    <t>031101031_R</t>
  </si>
  <si>
    <t>Zařízení a vybavení staveniště při velikosti nákladů přes 5 do 20 mil. Kč</t>
  </si>
  <si>
    <t>759779854</t>
  </si>
  <si>
    <t>548949518</t>
  </si>
  <si>
    <t>(20,052-19,359)*1000</t>
  </si>
  <si>
    <t>-1576226020</t>
  </si>
  <si>
    <t>Vytyčení hranice pozemku dráhy geodetem v km 19,54 -19,700</t>
  </si>
  <si>
    <t>894773707</t>
  </si>
  <si>
    <t>(19,7-19,54)*1000</t>
  </si>
  <si>
    <t>Údržba tratě Velké Meziříčí - Studenec</t>
  </si>
  <si>
    <t>Vedlejší rozpočtové náklady pro SO1 a SO2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</si>
</sst>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opLeftCell="A73" workbookViewId="0">
      <selection activeCell="A96" sqref="A96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33" width="2.33203125" style="1" customWidth="1"/>
    <col min="34" max="34" width="2.83203125" style="1" customWidth="1"/>
    <col min="35" max="35" width="27.1640625" style="1" customWidth="1"/>
    <col min="36" max="37" width="2.1640625" style="1" customWidth="1"/>
    <col min="38" max="38" width="7.1640625" style="1" customWidth="1"/>
    <col min="39" max="39" width="2.83203125" style="1" customWidth="1"/>
    <col min="40" max="40" width="11.5" style="1" customWidth="1"/>
    <col min="41" max="41" width="6.5" style="1" customWidth="1"/>
    <col min="42" max="42" width="3.5" style="1" customWidth="1"/>
    <col min="43" max="43" width="13.5" style="1" hidden="1" customWidth="1"/>
    <col min="44" max="44" width="11.6640625" style="1" customWidth="1"/>
    <col min="45" max="47" width="22.1640625" style="1" hidden="1" customWidth="1"/>
    <col min="48" max="49" width="18.5" style="1" hidden="1" customWidth="1"/>
    <col min="50" max="51" width="21.5" style="1" hidden="1" customWidth="1"/>
    <col min="52" max="52" width="18.5" style="1" hidden="1" customWidth="1"/>
    <col min="53" max="53" width="16.5" style="1" hidden="1" customWidth="1"/>
    <col min="54" max="54" width="21.5" style="1" hidden="1" customWidth="1"/>
    <col min="55" max="55" width="18.5" style="1" hidden="1" customWidth="1"/>
    <col min="56" max="56" width="16.5" style="1" hidden="1" customWidth="1"/>
    <col min="57" max="57" width="57" style="1" customWidth="1"/>
    <col min="71" max="91" width="9.16406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26" t="s">
        <v>5</v>
      </c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37" t="s">
        <v>14</v>
      </c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R5" s="20"/>
      <c r="BE5" s="244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38" t="s">
        <v>605</v>
      </c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R6" s="20"/>
      <c r="BE6" s="245"/>
      <c r="BS6" s="17" t="s">
        <v>6</v>
      </c>
    </row>
    <row r="7" spans="1:74" s="1" customFormat="1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45"/>
      <c r="BS7" s="17" t="s">
        <v>6</v>
      </c>
    </row>
    <row r="8" spans="1:74" s="1" customFormat="1" ht="12" customHeight="1">
      <c r="B8" s="20"/>
      <c r="D8" s="27" t="s">
        <v>19</v>
      </c>
      <c r="K8" s="25" t="s">
        <v>20</v>
      </c>
      <c r="AK8" s="27" t="s">
        <v>21</v>
      </c>
      <c r="AN8" s="253">
        <v>43896</v>
      </c>
      <c r="AR8" s="20"/>
      <c r="BE8" s="245"/>
      <c r="BS8" s="17" t="s">
        <v>6</v>
      </c>
    </row>
    <row r="9" spans="1:74" s="1" customFormat="1" ht="14.45" customHeight="1">
      <c r="B9" s="20"/>
      <c r="AR9" s="20"/>
      <c r="BE9" s="245"/>
      <c r="BS9" s="17" t="s">
        <v>6</v>
      </c>
    </row>
    <row r="10" spans="1:74" s="1" customFormat="1" ht="12" customHeight="1">
      <c r="B10" s="20"/>
      <c r="D10" s="27" t="s">
        <v>22</v>
      </c>
      <c r="AK10" s="27" t="s">
        <v>23</v>
      </c>
      <c r="AN10" s="25" t="s">
        <v>1</v>
      </c>
      <c r="AR10" s="20"/>
      <c r="BE10" s="245"/>
      <c r="BS10" s="17" t="s">
        <v>6</v>
      </c>
    </row>
    <row r="11" spans="1:74" s="1" customFormat="1" ht="18.399999999999999" customHeight="1">
      <c r="B11" s="20"/>
      <c r="E11" s="25" t="s">
        <v>20</v>
      </c>
      <c r="AK11" s="27" t="s">
        <v>24</v>
      </c>
      <c r="AN11" s="25" t="s">
        <v>1</v>
      </c>
      <c r="AR11" s="20"/>
      <c r="BE11" s="245"/>
      <c r="BS11" s="17" t="s">
        <v>6</v>
      </c>
    </row>
    <row r="12" spans="1:74" s="1" customFormat="1" ht="6.95" customHeight="1">
      <c r="B12" s="20"/>
      <c r="AR12" s="20"/>
      <c r="BE12" s="245"/>
      <c r="BS12" s="17" t="s">
        <v>6</v>
      </c>
    </row>
    <row r="13" spans="1:74" s="1" customFormat="1" ht="12" customHeight="1">
      <c r="B13" s="20"/>
      <c r="D13" s="27" t="s">
        <v>25</v>
      </c>
      <c r="AK13" s="27" t="s">
        <v>23</v>
      </c>
      <c r="AN13" s="29" t="s">
        <v>26</v>
      </c>
      <c r="AR13" s="20"/>
      <c r="BE13" s="245"/>
      <c r="BS13" s="17" t="s">
        <v>6</v>
      </c>
    </row>
    <row r="14" spans="1:74" ht="12.75">
      <c r="B14" s="20"/>
      <c r="E14" s="239" t="s">
        <v>26</v>
      </c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240"/>
      <c r="W14" s="240"/>
      <c r="X14" s="240"/>
      <c r="Y14" s="240"/>
      <c r="Z14" s="240"/>
      <c r="AA14" s="240"/>
      <c r="AB14" s="240"/>
      <c r="AC14" s="240"/>
      <c r="AD14" s="240"/>
      <c r="AE14" s="240"/>
      <c r="AF14" s="240"/>
      <c r="AG14" s="240"/>
      <c r="AH14" s="240"/>
      <c r="AI14" s="240"/>
      <c r="AJ14" s="240"/>
      <c r="AK14" s="27" t="s">
        <v>24</v>
      </c>
      <c r="AN14" s="29" t="s">
        <v>26</v>
      </c>
      <c r="AR14" s="20"/>
      <c r="BE14" s="245"/>
      <c r="BS14" s="17" t="s">
        <v>6</v>
      </c>
    </row>
    <row r="15" spans="1:74" s="1" customFormat="1" ht="6.95" customHeight="1">
      <c r="B15" s="20"/>
      <c r="AR15" s="20"/>
      <c r="BE15" s="245"/>
      <c r="BS15" s="17" t="s">
        <v>3</v>
      </c>
    </row>
    <row r="16" spans="1:74" s="1" customFormat="1" ht="12" customHeight="1">
      <c r="B16" s="20"/>
      <c r="D16" s="27" t="s">
        <v>27</v>
      </c>
      <c r="AK16" s="27" t="s">
        <v>23</v>
      </c>
      <c r="AN16" s="25" t="s">
        <v>1</v>
      </c>
      <c r="AR16" s="20"/>
      <c r="BE16" s="245"/>
      <c r="BS16" s="17" t="s">
        <v>3</v>
      </c>
    </row>
    <row r="17" spans="1:71" s="1" customFormat="1" ht="18.399999999999999" customHeight="1">
      <c r="B17" s="20"/>
      <c r="E17" s="25" t="s">
        <v>20</v>
      </c>
      <c r="AK17" s="27" t="s">
        <v>24</v>
      </c>
      <c r="AN17" s="25" t="s">
        <v>1</v>
      </c>
      <c r="AR17" s="20"/>
      <c r="BE17" s="245"/>
      <c r="BS17" s="17" t="s">
        <v>28</v>
      </c>
    </row>
    <row r="18" spans="1:71" s="1" customFormat="1" ht="6.95" customHeight="1">
      <c r="B18" s="20"/>
      <c r="AR18" s="20"/>
      <c r="BE18" s="245"/>
      <c r="BS18" s="17" t="s">
        <v>6</v>
      </c>
    </row>
    <row r="19" spans="1:71" s="1" customFormat="1" ht="12" customHeight="1">
      <c r="B19" s="20"/>
      <c r="D19" s="27" t="s">
        <v>29</v>
      </c>
      <c r="AK19" s="27" t="s">
        <v>23</v>
      </c>
      <c r="AN19" s="25" t="s">
        <v>1</v>
      </c>
      <c r="AR19" s="20"/>
      <c r="BE19" s="245"/>
      <c r="BS19" s="17" t="s">
        <v>6</v>
      </c>
    </row>
    <row r="20" spans="1:71" s="1" customFormat="1" ht="18.399999999999999" customHeight="1">
      <c r="B20" s="20"/>
      <c r="E20" s="25"/>
      <c r="AK20" s="27" t="s">
        <v>24</v>
      </c>
      <c r="AN20" s="25" t="s">
        <v>1</v>
      </c>
      <c r="AR20" s="20"/>
      <c r="BE20" s="245"/>
      <c r="BS20" s="17" t="s">
        <v>28</v>
      </c>
    </row>
    <row r="21" spans="1:71" s="1" customFormat="1" ht="6.95" customHeight="1">
      <c r="B21" s="20"/>
      <c r="AR21" s="20"/>
      <c r="BE21" s="245"/>
    </row>
    <row r="22" spans="1:71" s="1" customFormat="1" ht="12" customHeight="1">
      <c r="B22" s="20"/>
      <c r="D22" s="27" t="s">
        <v>30</v>
      </c>
      <c r="AR22" s="20"/>
      <c r="BE22" s="245"/>
    </row>
    <row r="23" spans="1:71" s="1" customFormat="1" ht="14.45" customHeight="1">
      <c r="B23" s="20"/>
      <c r="E23" s="241" t="s">
        <v>1</v>
      </c>
      <c r="F23" s="241"/>
      <c r="G23" s="241"/>
      <c r="H23" s="241"/>
      <c r="I23" s="241"/>
      <c r="J23" s="241"/>
      <c r="K23" s="241"/>
      <c r="L23" s="241"/>
      <c r="M23" s="241"/>
      <c r="N23" s="241"/>
      <c r="O23" s="241"/>
      <c r="P23" s="241"/>
      <c r="Q23" s="241"/>
      <c r="R23" s="241"/>
      <c r="S23" s="241"/>
      <c r="T23" s="241"/>
      <c r="U23" s="241"/>
      <c r="V23" s="241"/>
      <c r="W23" s="241"/>
      <c r="X23" s="241"/>
      <c r="Y23" s="241"/>
      <c r="Z23" s="241"/>
      <c r="AA23" s="241"/>
      <c r="AB23" s="241"/>
      <c r="AC23" s="241"/>
      <c r="AD23" s="241"/>
      <c r="AE23" s="241"/>
      <c r="AF23" s="241"/>
      <c r="AG23" s="241"/>
      <c r="AH23" s="241"/>
      <c r="AI23" s="241"/>
      <c r="AJ23" s="241"/>
      <c r="AK23" s="241"/>
      <c r="AL23" s="241"/>
      <c r="AM23" s="241"/>
      <c r="AN23" s="241"/>
      <c r="AR23" s="20"/>
      <c r="BE23" s="245"/>
    </row>
    <row r="24" spans="1:71" s="1" customFormat="1" ht="6.95" customHeight="1">
      <c r="B24" s="20"/>
      <c r="AR24" s="20"/>
      <c r="BE24" s="245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5"/>
    </row>
    <row r="26" spans="1:71" s="2" customFormat="1" ht="25.9" customHeight="1">
      <c r="A26" s="32"/>
      <c r="B26" s="33"/>
      <c r="C26" s="32"/>
      <c r="D26" s="34" t="s">
        <v>31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7">
        <f>ROUND(AG94,2)</f>
        <v>20000</v>
      </c>
      <c r="AL26" s="248"/>
      <c r="AM26" s="248"/>
      <c r="AN26" s="248"/>
      <c r="AO26" s="248"/>
      <c r="AP26" s="32"/>
      <c r="AQ26" s="32"/>
      <c r="AR26" s="33"/>
      <c r="BE26" s="245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45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42" t="s">
        <v>32</v>
      </c>
      <c r="M28" s="242"/>
      <c r="N28" s="242"/>
      <c r="O28" s="242"/>
      <c r="P28" s="242"/>
      <c r="Q28" s="32"/>
      <c r="R28" s="32"/>
      <c r="S28" s="32"/>
      <c r="T28" s="32"/>
      <c r="U28" s="32"/>
      <c r="V28" s="32"/>
      <c r="W28" s="242" t="s">
        <v>33</v>
      </c>
      <c r="X28" s="242"/>
      <c r="Y28" s="242"/>
      <c r="Z28" s="242"/>
      <c r="AA28" s="242"/>
      <c r="AB28" s="242"/>
      <c r="AC28" s="242"/>
      <c r="AD28" s="242"/>
      <c r="AE28" s="242"/>
      <c r="AF28" s="32"/>
      <c r="AG28" s="32"/>
      <c r="AH28" s="32"/>
      <c r="AI28" s="32"/>
      <c r="AJ28" s="32"/>
      <c r="AK28" s="242" t="s">
        <v>34</v>
      </c>
      <c r="AL28" s="242"/>
      <c r="AM28" s="242"/>
      <c r="AN28" s="242"/>
      <c r="AO28" s="242"/>
      <c r="AP28" s="32"/>
      <c r="AQ28" s="32"/>
      <c r="AR28" s="33"/>
      <c r="BE28" s="245"/>
    </row>
    <row r="29" spans="1:71" s="3" customFormat="1" ht="14.45" customHeight="1">
      <c r="B29" s="37"/>
      <c r="D29" s="27" t="s">
        <v>35</v>
      </c>
      <c r="F29" s="27" t="s">
        <v>36</v>
      </c>
      <c r="L29" s="218">
        <v>0.21</v>
      </c>
      <c r="M29" s="219"/>
      <c r="N29" s="219"/>
      <c r="O29" s="219"/>
      <c r="P29" s="219"/>
      <c r="W29" s="243">
        <f>ROUND(AZ94, 2)</f>
        <v>20000</v>
      </c>
      <c r="X29" s="219"/>
      <c r="Y29" s="219"/>
      <c r="Z29" s="219"/>
      <c r="AA29" s="219"/>
      <c r="AB29" s="219"/>
      <c r="AC29" s="219"/>
      <c r="AD29" s="219"/>
      <c r="AE29" s="219"/>
      <c r="AK29" s="243">
        <f>ROUND(AV94, 2)</f>
        <v>4200</v>
      </c>
      <c r="AL29" s="219"/>
      <c r="AM29" s="219"/>
      <c r="AN29" s="219"/>
      <c r="AO29" s="219"/>
      <c r="AR29" s="37"/>
      <c r="BE29" s="246"/>
    </row>
    <row r="30" spans="1:71" s="3" customFormat="1" ht="14.45" customHeight="1">
      <c r="B30" s="37"/>
      <c r="F30" s="27" t="s">
        <v>37</v>
      </c>
      <c r="L30" s="218">
        <v>0.15</v>
      </c>
      <c r="M30" s="219"/>
      <c r="N30" s="219"/>
      <c r="O30" s="219"/>
      <c r="P30" s="219"/>
      <c r="W30" s="243">
        <f>ROUND(BA94, 2)</f>
        <v>0</v>
      </c>
      <c r="X30" s="219"/>
      <c r="Y30" s="219"/>
      <c r="Z30" s="219"/>
      <c r="AA30" s="219"/>
      <c r="AB30" s="219"/>
      <c r="AC30" s="219"/>
      <c r="AD30" s="219"/>
      <c r="AE30" s="219"/>
      <c r="AK30" s="243">
        <f>ROUND(AW94, 2)</f>
        <v>0</v>
      </c>
      <c r="AL30" s="219"/>
      <c r="AM30" s="219"/>
      <c r="AN30" s="219"/>
      <c r="AO30" s="219"/>
      <c r="AR30" s="37"/>
      <c r="BE30" s="246"/>
    </row>
    <row r="31" spans="1:71" s="3" customFormat="1" ht="14.45" hidden="1" customHeight="1">
      <c r="B31" s="37"/>
      <c r="F31" s="27" t="s">
        <v>38</v>
      </c>
      <c r="L31" s="218">
        <v>0.21</v>
      </c>
      <c r="M31" s="219"/>
      <c r="N31" s="219"/>
      <c r="O31" s="219"/>
      <c r="P31" s="219"/>
      <c r="W31" s="243">
        <f>ROUND(BB94, 2)</f>
        <v>0</v>
      </c>
      <c r="X31" s="219"/>
      <c r="Y31" s="219"/>
      <c r="Z31" s="219"/>
      <c r="AA31" s="219"/>
      <c r="AB31" s="219"/>
      <c r="AC31" s="219"/>
      <c r="AD31" s="219"/>
      <c r="AE31" s="219"/>
      <c r="AK31" s="243">
        <v>0</v>
      </c>
      <c r="AL31" s="219"/>
      <c r="AM31" s="219"/>
      <c r="AN31" s="219"/>
      <c r="AO31" s="219"/>
      <c r="AR31" s="37"/>
      <c r="BE31" s="246"/>
    </row>
    <row r="32" spans="1:71" s="3" customFormat="1" ht="14.45" hidden="1" customHeight="1">
      <c r="B32" s="37"/>
      <c r="F32" s="27" t="s">
        <v>39</v>
      </c>
      <c r="L32" s="218">
        <v>0.15</v>
      </c>
      <c r="M32" s="219"/>
      <c r="N32" s="219"/>
      <c r="O32" s="219"/>
      <c r="P32" s="219"/>
      <c r="W32" s="243">
        <f>ROUND(BC94, 2)</f>
        <v>0</v>
      </c>
      <c r="X32" s="219"/>
      <c r="Y32" s="219"/>
      <c r="Z32" s="219"/>
      <c r="AA32" s="219"/>
      <c r="AB32" s="219"/>
      <c r="AC32" s="219"/>
      <c r="AD32" s="219"/>
      <c r="AE32" s="219"/>
      <c r="AK32" s="243">
        <v>0</v>
      </c>
      <c r="AL32" s="219"/>
      <c r="AM32" s="219"/>
      <c r="AN32" s="219"/>
      <c r="AO32" s="219"/>
      <c r="AR32" s="37"/>
      <c r="BE32" s="246"/>
    </row>
    <row r="33" spans="1:57" s="3" customFormat="1" ht="14.45" hidden="1" customHeight="1">
      <c r="B33" s="37"/>
      <c r="F33" s="27" t="s">
        <v>40</v>
      </c>
      <c r="L33" s="218">
        <v>0</v>
      </c>
      <c r="M33" s="219"/>
      <c r="N33" s="219"/>
      <c r="O33" s="219"/>
      <c r="P33" s="219"/>
      <c r="W33" s="243">
        <f>ROUND(BD94, 2)</f>
        <v>0</v>
      </c>
      <c r="X33" s="219"/>
      <c r="Y33" s="219"/>
      <c r="Z33" s="219"/>
      <c r="AA33" s="219"/>
      <c r="AB33" s="219"/>
      <c r="AC33" s="219"/>
      <c r="AD33" s="219"/>
      <c r="AE33" s="219"/>
      <c r="AK33" s="243">
        <v>0</v>
      </c>
      <c r="AL33" s="219"/>
      <c r="AM33" s="219"/>
      <c r="AN33" s="219"/>
      <c r="AO33" s="219"/>
      <c r="AR33" s="37"/>
      <c r="BE33" s="246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45"/>
    </row>
    <row r="35" spans="1:57" s="2" customFormat="1" ht="25.9" customHeight="1">
      <c r="A35" s="32"/>
      <c r="B35" s="33"/>
      <c r="C35" s="38"/>
      <c r="D35" s="39" t="s">
        <v>41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42</v>
      </c>
      <c r="U35" s="40"/>
      <c r="V35" s="40"/>
      <c r="W35" s="40"/>
      <c r="X35" s="222" t="s">
        <v>43</v>
      </c>
      <c r="Y35" s="223"/>
      <c r="Z35" s="223"/>
      <c r="AA35" s="223"/>
      <c r="AB35" s="223"/>
      <c r="AC35" s="40"/>
      <c r="AD35" s="40"/>
      <c r="AE35" s="40"/>
      <c r="AF35" s="40"/>
      <c r="AG35" s="40"/>
      <c r="AH35" s="40"/>
      <c r="AI35" s="40"/>
      <c r="AJ35" s="40"/>
      <c r="AK35" s="224">
        <f>SUM(AK26:AK33)</f>
        <v>24200</v>
      </c>
      <c r="AL35" s="223"/>
      <c r="AM35" s="223"/>
      <c r="AN35" s="223"/>
      <c r="AO35" s="225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44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45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46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47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46</v>
      </c>
      <c r="AI60" s="35"/>
      <c r="AJ60" s="35"/>
      <c r="AK60" s="35"/>
      <c r="AL60" s="35"/>
      <c r="AM60" s="45" t="s">
        <v>47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48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49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46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47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46</v>
      </c>
      <c r="AI75" s="35"/>
      <c r="AJ75" s="35"/>
      <c r="AK75" s="35"/>
      <c r="AL75" s="35"/>
      <c r="AM75" s="45" t="s">
        <v>47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50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02-15</v>
      </c>
      <c r="AR84" s="51"/>
    </row>
    <row r="85" spans="1:91" s="5" customFormat="1" ht="36.950000000000003" customHeight="1">
      <c r="B85" s="52"/>
      <c r="C85" s="53" t="s">
        <v>16</v>
      </c>
      <c r="L85" s="234" t="str">
        <f>K6</f>
        <v>Údržba tratě Velké Meziříčí - Studenec</v>
      </c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  <c r="AF85" s="235"/>
      <c r="AG85" s="235"/>
      <c r="AH85" s="235"/>
      <c r="AI85" s="235"/>
      <c r="AJ85" s="235"/>
      <c r="AK85" s="235"/>
      <c r="AL85" s="235"/>
      <c r="AM85" s="235"/>
      <c r="AN85" s="235"/>
      <c r="AO85" s="235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19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21</v>
      </c>
      <c r="AJ87" s="32"/>
      <c r="AK87" s="32"/>
      <c r="AL87" s="32"/>
      <c r="AM87" s="236">
        <f>IF(AN8= "","",AN8)</f>
        <v>43896</v>
      </c>
      <c r="AN87" s="236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6" customHeight="1">
      <c r="A89" s="32"/>
      <c r="B89" s="33"/>
      <c r="C89" s="27" t="s">
        <v>22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27</v>
      </c>
      <c r="AJ89" s="32"/>
      <c r="AK89" s="32"/>
      <c r="AL89" s="32"/>
      <c r="AM89" s="232" t="str">
        <f>IF(E17="","",E17)</f>
        <v xml:space="preserve"> </v>
      </c>
      <c r="AN89" s="233"/>
      <c r="AO89" s="233"/>
      <c r="AP89" s="233"/>
      <c r="AQ89" s="32"/>
      <c r="AR89" s="33"/>
      <c r="AS89" s="228" t="s">
        <v>51</v>
      </c>
      <c r="AT89" s="229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6" customHeight="1">
      <c r="A90" s="32"/>
      <c r="B90" s="33"/>
      <c r="C90" s="27" t="s">
        <v>25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29</v>
      </c>
      <c r="AJ90" s="32"/>
      <c r="AK90" s="32"/>
      <c r="AL90" s="32"/>
      <c r="AM90" s="232" t="str">
        <f>IF(E20="","",E20)</f>
        <v/>
      </c>
      <c r="AN90" s="233"/>
      <c r="AO90" s="233"/>
      <c r="AP90" s="233"/>
      <c r="AQ90" s="32"/>
      <c r="AR90" s="33"/>
      <c r="AS90" s="230"/>
      <c r="AT90" s="231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0"/>
      <c r="AT91" s="231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13" t="s">
        <v>52</v>
      </c>
      <c r="D92" s="214"/>
      <c r="E92" s="214"/>
      <c r="F92" s="214"/>
      <c r="G92" s="214"/>
      <c r="H92" s="60"/>
      <c r="I92" s="215" t="s">
        <v>53</v>
      </c>
      <c r="J92" s="214"/>
      <c r="K92" s="214"/>
      <c r="L92" s="214"/>
      <c r="M92" s="214"/>
      <c r="N92" s="214"/>
      <c r="O92" s="214"/>
      <c r="P92" s="214"/>
      <c r="Q92" s="214"/>
      <c r="R92" s="214"/>
      <c r="S92" s="214"/>
      <c r="T92" s="214"/>
      <c r="U92" s="214"/>
      <c r="V92" s="214"/>
      <c r="W92" s="214"/>
      <c r="X92" s="214"/>
      <c r="Y92" s="214"/>
      <c r="Z92" s="214"/>
      <c r="AA92" s="214"/>
      <c r="AB92" s="214"/>
      <c r="AC92" s="214"/>
      <c r="AD92" s="214"/>
      <c r="AE92" s="214"/>
      <c r="AF92" s="214"/>
      <c r="AG92" s="221" t="s">
        <v>54</v>
      </c>
      <c r="AH92" s="214"/>
      <c r="AI92" s="214"/>
      <c r="AJ92" s="214"/>
      <c r="AK92" s="214"/>
      <c r="AL92" s="214"/>
      <c r="AM92" s="214"/>
      <c r="AN92" s="215" t="s">
        <v>55</v>
      </c>
      <c r="AO92" s="214"/>
      <c r="AP92" s="220"/>
      <c r="AQ92" s="61" t="s">
        <v>56</v>
      </c>
      <c r="AR92" s="33"/>
      <c r="AS92" s="62" t="s">
        <v>57</v>
      </c>
      <c r="AT92" s="63" t="s">
        <v>58</v>
      </c>
      <c r="AU92" s="63" t="s">
        <v>59</v>
      </c>
      <c r="AV92" s="63" t="s">
        <v>60</v>
      </c>
      <c r="AW92" s="63" t="s">
        <v>61</v>
      </c>
      <c r="AX92" s="63" t="s">
        <v>62</v>
      </c>
      <c r="AY92" s="63" t="s">
        <v>63</v>
      </c>
      <c r="AZ92" s="63" t="s">
        <v>64</v>
      </c>
      <c r="BA92" s="63" t="s">
        <v>65</v>
      </c>
      <c r="BB92" s="63" t="s">
        <v>66</v>
      </c>
      <c r="BC92" s="63" t="s">
        <v>67</v>
      </c>
      <c r="BD92" s="64" t="s">
        <v>68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69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11">
        <f>ROUND(SUM(AG95:AG96),2)</f>
        <v>20000</v>
      </c>
      <c r="AH94" s="211"/>
      <c r="AI94" s="211"/>
      <c r="AJ94" s="211"/>
      <c r="AK94" s="211"/>
      <c r="AL94" s="211"/>
      <c r="AM94" s="211"/>
      <c r="AN94" s="212">
        <f>SUM(AG94,AT94)</f>
        <v>24200</v>
      </c>
      <c r="AO94" s="212"/>
      <c r="AP94" s="212"/>
      <c r="AQ94" s="72" t="s">
        <v>1</v>
      </c>
      <c r="AR94" s="68"/>
      <c r="AS94" s="73">
        <f>ROUND(SUM(AS95:AS96),2)</f>
        <v>0</v>
      </c>
      <c r="AT94" s="74">
        <f>ROUND(SUM(AV94:AW94),2)</f>
        <v>4200</v>
      </c>
      <c r="AU94" s="75">
        <f>ROUND(SUM(AU95:AU96),5)</f>
        <v>0</v>
      </c>
      <c r="AV94" s="74">
        <f>ROUND(AZ94*L29,2)</f>
        <v>4200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ROUND(SUM(AZ95:AZ96),2)</f>
        <v>20000</v>
      </c>
      <c r="BA94" s="74">
        <f>ROUND(SUM(BA95:BA96),2)</f>
        <v>0</v>
      </c>
      <c r="BB94" s="74">
        <f>ROUND(SUM(BB95:BB96),2)</f>
        <v>0</v>
      </c>
      <c r="BC94" s="74">
        <f>ROUND(SUM(BC95:BC96),2)</f>
        <v>0</v>
      </c>
      <c r="BD94" s="76">
        <f>ROUND(SUM(BD95:BD96),2)</f>
        <v>0</v>
      </c>
      <c r="BS94" s="77" t="s">
        <v>70</v>
      </c>
      <c r="BT94" s="77" t="s">
        <v>71</v>
      </c>
      <c r="BU94" s="78" t="s">
        <v>72</v>
      </c>
      <c r="BV94" s="77" t="s">
        <v>73</v>
      </c>
      <c r="BW94" s="77" t="s">
        <v>4</v>
      </c>
      <c r="BX94" s="77" t="s">
        <v>74</v>
      </c>
      <c r="CL94" s="77" t="s">
        <v>1</v>
      </c>
    </row>
    <row r="95" spans="1:91" s="7" customFormat="1" ht="26.45" customHeight="1">
      <c r="A95" s="79" t="s">
        <v>75</v>
      </c>
      <c r="B95" s="80"/>
      <c r="C95" s="81"/>
      <c r="D95" s="210" t="s">
        <v>76</v>
      </c>
      <c r="E95" s="210"/>
      <c r="F95" s="210"/>
      <c r="G95" s="210"/>
      <c r="H95" s="210"/>
      <c r="I95" s="82"/>
      <c r="J95" s="210" t="s">
        <v>77</v>
      </c>
      <c r="K95" s="210"/>
      <c r="L95" s="210"/>
      <c r="M95" s="210"/>
      <c r="N95" s="210"/>
      <c r="O95" s="210"/>
      <c r="P95" s="210"/>
      <c r="Q95" s="210"/>
      <c r="R95" s="210"/>
      <c r="S95" s="210"/>
      <c r="T95" s="210"/>
      <c r="U95" s="210"/>
      <c r="V95" s="210"/>
      <c r="W95" s="210"/>
      <c r="X95" s="210"/>
      <c r="Y95" s="210"/>
      <c r="Z95" s="210"/>
      <c r="AA95" s="210"/>
      <c r="AB95" s="210"/>
      <c r="AC95" s="210"/>
      <c r="AD95" s="210"/>
      <c r="AE95" s="210"/>
      <c r="AF95" s="210"/>
      <c r="AG95" s="216">
        <f>'SO 02 - Žel.svršek a spod...'!J30</f>
        <v>0</v>
      </c>
      <c r="AH95" s="217"/>
      <c r="AI95" s="217"/>
      <c r="AJ95" s="217"/>
      <c r="AK95" s="217"/>
      <c r="AL95" s="217"/>
      <c r="AM95" s="217"/>
      <c r="AN95" s="216">
        <f>SUM(AG95,AT95)</f>
        <v>0</v>
      </c>
      <c r="AO95" s="217"/>
      <c r="AP95" s="217"/>
      <c r="AQ95" s="83" t="s">
        <v>78</v>
      </c>
      <c r="AR95" s="80"/>
      <c r="AS95" s="84">
        <v>0</v>
      </c>
      <c r="AT95" s="85">
        <f>ROUND(SUM(AV95:AW95),2)</f>
        <v>0</v>
      </c>
      <c r="AU95" s="86">
        <f>'SO 02 - Žel.svršek a spod...'!P120</f>
        <v>0</v>
      </c>
      <c r="AV95" s="85">
        <f>'SO 02 - Žel.svršek a spod...'!J33</f>
        <v>0</v>
      </c>
      <c r="AW95" s="85">
        <f>'SO 02 - Žel.svršek a spod...'!J34</f>
        <v>0</v>
      </c>
      <c r="AX95" s="85">
        <f>'SO 02 - Žel.svršek a spod...'!J35</f>
        <v>0</v>
      </c>
      <c r="AY95" s="85">
        <f>'SO 02 - Žel.svršek a spod...'!J36</f>
        <v>0</v>
      </c>
      <c r="AZ95" s="85">
        <f>'SO 02 - Žel.svršek a spod...'!F33</f>
        <v>0</v>
      </c>
      <c r="BA95" s="85">
        <f>'SO 02 - Žel.svršek a spod...'!F34</f>
        <v>0</v>
      </c>
      <c r="BB95" s="85">
        <f>'SO 02 - Žel.svršek a spod...'!F35</f>
        <v>0</v>
      </c>
      <c r="BC95" s="85">
        <f>'SO 02 - Žel.svršek a spod...'!F36</f>
        <v>0</v>
      </c>
      <c r="BD95" s="87">
        <f>'SO 02 - Žel.svršek a spod...'!F37</f>
        <v>0</v>
      </c>
      <c r="BT95" s="88" t="s">
        <v>79</v>
      </c>
      <c r="BV95" s="88" t="s">
        <v>73</v>
      </c>
      <c r="BW95" s="88" t="s">
        <v>80</v>
      </c>
      <c r="BX95" s="88" t="s">
        <v>4</v>
      </c>
      <c r="CL95" s="88" t="s">
        <v>1</v>
      </c>
      <c r="CM95" s="88" t="s">
        <v>81</v>
      </c>
    </row>
    <row r="96" spans="1:91" s="7" customFormat="1" ht="26.45" customHeight="1">
      <c r="A96" s="79" t="s">
        <v>75</v>
      </c>
      <c r="B96" s="80"/>
      <c r="C96" s="81"/>
      <c r="D96" s="210" t="s">
        <v>82</v>
      </c>
      <c r="E96" s="210"/>
      <c r="F96" s="210"/>
      <c r="G96" s="210"/>
      <c r="H96" s="210"/>
      <c r="I96" s="82"/>
      <c r="J96" s="210" t="s">
        <v>83</v>
      </c>
      <c r="K96" s="210"/>
      <c r="L96" s="210"/>
      <c r="M96" s="210"/>
      <c r="N96" s="210"/>
      <c r="O96" s="210"/>
      <c r="P96" s="210"/>
      <c r="Q96" s="210"/>
      <c r="R96" s="210"/>
      <c r="S96" s="210"/>
      <c r="T96" s="210"/>
      <c r="U96" s="210"/>
      <c r="V96" s="210"/>
      <c r="W96" s="210"/>
      <c r="X96" s="210"/>
      <c r="Y96" s="210"/>
      <c r="Z96" s="210"/>
      <c r="AA96" s="210"/>
      <c r="AB96" s="210"/>
      <c r="AC96" s="210"/>
      <c r="AD96" s="210"/>
      <c r="AE96" s="210"/>
      <c r="AF96" s="210"/>
      <c r="AG96" s="216">
        <f>'SO 01 - Žel.svršek a spod...'!J30</f>
        <v>20000</v>
      </c>
      <c r="AH96" s="217"/>
      <c r="AI96" s="217"/>
      <c r="AJ96" s="217"/>
      <c r="AK96" s="217"/>
      <c r="AL96" s="217"/>
      <c r="AM96" s="217"/>
      <c r="AN96" s="216">
        <f>SUM(AG96,AT96)</f>
        <v>24200</v>
      </c>
      <c r="AO96" s="217"/>
      <c r="AP96" s="217"/>
      <c r="AQ96" s="83" t="s">
        <v>78</v>
      </c>
      <c r="AR96" s="80"/>
      <c r="AS96" s="84">
        <v>0</v>
      </c>
      <c r="AT96" s="85">
        <f>ROUND(SUM(AV96:AW96),2)</f>
        <v>4200</v>
      </c>
      <c r="AU96" s="86">
        <f>'SO 01 - Žel.svršek a spod...'!P120</f>
        <v>0</v>
      </c>
      <c r="AV96" s="85">
        <f>'SO 01 - Žel.svršek a spod...'!J33</f>
        <v>4200</v>
      </c>
      <c r="AW96" s="85">
        <f>'SO 01 - Žel.svršek a spod...'!J34</f>
        <v>0</v>
      </c>
      <c r="AX96" s="85">
        <f>'SO 01 - Žel.svršek a spod...'!J35</f>
        <v>0</v>
      </c>
      <c r="AY96" s="85">
        <f>'SO 01 - Žel.svršek a spod...'!J36</f>
        <v>0</v>
      </c>
      <c r="AZ96" s="85">
        <f>'SO 01 - Žel.svršek a spod...'!F33</f>
        <v>20000</v>
      </c>
      <c r="BA96" s="85">
        <f>'SO 01 - Žel.svršek a spod...'!F34</f>
        <v>0</v>
      </c>
      <c r="BB96" s="85">
        <f>'SO 01 - Žel.svršek a spod...'!F35</f>
        <v>0</v>
      </c>
      <c r="BC96" s="85">
        <f>'SO 01 - Žel.svršek a spod...'!F36</f>
        <v>0</v>
      </c>
      <c r="BD96" s="87">
        <f>'SO 01 - Žel.svršek a spod...'!F37</f>
        <v>0</v>
      </c>
      <c r="BT96" s="88" t="s">
        <v>79</v>
      </c>
      <c r="BV96" s="88" t="s">
        <v>73</v>
      </c>
      <c r="BW96" s="88" t="s">
        <v>84</v>
      </c>
      <c r="BX96" s="88" t="s">
        <v>4</v>
      </c>
      <c r="CL96" s="88" t="s">
        <v>1</v>
      </c>
      <c r="CM96" s="88" t="s">
        <v>81</v>
      </c>
    </row>
    <row r="97" spans="1:57" s="2" customFormat="1" ht="30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  <row r="98" spans="1:57" s="2" customFormat="1" ht="6.95" customHeight="1">
      <c r="A98" s="32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</sheetData>
  <mergeCells count="46">
    <mergeCell ref="AK33:AO33"/>
    <mergeCell ref="AK26:AO26"/>
    <mergeCell ref="W29:AE29"/>
    <mergeCell ref="AK29:AO29"/>
    <mergeCell ref="W30:AE30"/>
    <mergeCell ref="AK30:AO30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N96:AP96"/>
    <mergeCell ref="AG96:AM96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K31:AO31"/>
    <mergeCell ref="W32:AE32"/>
    <mergeCell ref="AK32:AO32"/>
    <mergeCell ref="W33:AE33"/>
    <mergeCell ref="AN94:AP94"/>
    <mergeCell ref="C92:G92"/>
    <mergeCell ref="I92:AF92"/>
    <mergeCell ref="D95:H95"/>
    <mergeCell ref="J95:AF95"/>
    <mergeCell ref="AN95:AP95"/>
    <mergeCell ref="AG95:AM95"/>
    <mergeCell ref="D96:H96"/>
    <mergeCell ref="J96:AF96"/>
    <mergeCell ref="AG94:AM94"/>
  </mergeCells>
  <hyperlinks>
    <hyperlink ref="A95" location="'SO 02 - Žel.svršek a spod...'!C2" display="/" xr:uid="{00000000-0004-0000-0000-000000000000}"/>
    <hyperlink ref="A96" location="'SO 01 - Žel.svršek a spod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67"/>
  <sheetViews>
    <sheetView showGridLines="0" tabSelected="1" workbookViewId="0">
      <selection activeCell="C2" sqref="C2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43.5" style="1" customWidth="1"/>
    <col min="7" max="7" width="6" style="1" customWidth="1"/>
    <col min="8" max="8" width="11.5" style="1" customWidth="1"/>
    <col min="9" max="9" width="17.33203125" style="89" customWidth="1"/>
    <col min="10" max="10" width="17.33203125" style="1" customWidth="1"/>
    <col min="11" max="11" width="17.33203125" style="1" hidden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>
      <c r="I2" s="89"/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84</v>
      </c>
    </row>
    <row r="3" spans="1:46" s="1" customFormat="1" ht="6.95" hidden="1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81</v>
      </c>
    </row>
    <row r="4" spans="1:46" s="1" customFormat="1" ht="24.95" hidden="1" customHeight="1">
      <c r="B4" s="20"/>
      <c r="D4" s="21" t="s">
        <v>85</v>
      </c>
      <c r="I4" s="89"/>
      <c r="L4" s="20"/>
      <c r="M4" s="91" t="s">
        <v>10</v>
      </c>
      <c r="AT4" s="17" t="s">
        <v>3</v>
      </c>
    </row>
    <row r="5" spans="1:46" s="1" customFormat="1" ht="6.95" hidden="1" customHeight="1">
      <c r="B5" s="20"/>
      <c r="I5" s="89"/>
      <c r="L5" s="20"/>
    </row>
    <row r="6" spans="1:46" s="1" customFormat="1" ht="12" hidden="1" customHeight="1">
      <c r="B6" s="20"/>
      <c r="D6" s="27" t="s">
        <v>16</v>
      </c>
      <c r="I6" s="89"/>
      <c r="L6" s="20"/>
    </row>
    <row r="7" spans="1:46" s="1" customFormat="1" ht="14.45" hidden="1" customHeight="1">
      <c r="B7" s="20"/>
      <c r="E7" s="250" t="str">
        <f>'Rekapitulace stavby'!K6</f>
        <v>Údržba tratě Velké Meziříčí - Studenec</v>
      </c>
      <c r="F7" s="251"/>
      <c r="G7" s="251"/>
      <c r="H7" s="251"/>
      <c r="I7" s="89"/>
      <c r="L7" s="20"/>
    </row>
    <row r="8" spans="1:46" s="2" customFormat="1" ht="12" hidden="1" customHeight="1">
      <c r="A8" s="32"/>
      <c r="B8" s="33"/>
      <c r="C8" s="32"/>
      <c r="D8" s="27" t="s">
        <v>86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4.45" hidden="1" customHeight="1">
      <c r="A9" s="32"/>
      <c r="B9" s="33"/>
      <c r="C9" s="32"/>
      <c r="D9" s="32"/>
      <c r="E9" s="234" t="s">
        <v>470</v>
      </c>
      <c r="F9" s="249"/>
      <c r="G9" s="249"/>
      <c r="H9" s="249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idden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hidden="1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93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hidden="1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93" t="s">
        <v>21</v>
      </c>
      <c r="J12" s="55">
        <f>'Rekapitulace stavby'!AN8</f>
        <v>43896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hidden="1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hidden="1" customHeight="1">
      <c r="A14" s="32"/>
      <c r="B14" s="33"/>
      <c r="C14" s="32"/>
      <c r="D14" s="27" t="s">
        <v>22</v>
      </c>
      <c r="E14" s="32"/>
      <c r="F14" s="32"/>
      <c r="G14" s="32"/>
      <c r="H14" s="32"/>
      <c r="I14" s="93" t="s">
        <v>23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hidden="1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24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hidden="1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hidden="1" customHeight="1">
      <c r="A17" s="32"/>
      <c r="B17" s="33"/>
      <c r="C17" s="32"/>
      <c r="D17" s="27" t="s">
        <v>25</v>
      </c>
      <c r="E17" s="32"/>
      <c r="F17" s="32"/>
      <c r="G17" s="32"/>
      <c r="H17" s="32"/>
      <c r="I17" s="93" t="s">
        <v>23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hidden="1" customHeight="1">
      <c r="A18" s="32"/>
      <c r="B18" s="33"/>
      <c r="C18" s="32"/>
      <c r="D18" s="32"/>
      <c r="E18" s="252" t="str">
        <f>'Rekapitulace stavby'!E14</f>
        <v>Vyplň údaj</v>
      </c>
      <c r="F18" s="237"/>
      <c r="G18" s="237"/>
      <c r="H18" s="237"/>
      <c r="I18" s="93" t="s">
        <v>24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hidden="1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hidden="1" customHeight="1">
      <c r="A20" s="32"/>
      <c r="B20" s="33"/>
      <c r="C20" s="32"/>
      <c r="D20" s="27" t="s">
        <v>27</v>
      </c>
      <c r="E20" s="32"/>
      <c r="F20" s="32"/>
      <c r="G20" s="32"/>
      <c r="H20" s="32"/>
      <c r="I20" s="93" t="s">
        <v>23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hidden="1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93" t="s">
        <v>24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hidden="1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hidden="1" customHeight="1">
      <c r="A23" s="32"/>
      <c r="B23" s="33"/>
      <c r="C23" s="32"/>
      <c r="D23" s="27" t="s">
        <v>29</v>
      </c>
      <c r="E23" s="32"/>
      <c r="F23" s="32"/>
      <c r="G23" s="32"/>
      <c r="H23" s="32"/>
      <c r="I23" s="93" t="s">
        <v>23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hidden="1" customHeight="1">
      <c r="A24" s="32"/>
      <c r="B24" s="33"/>
      <c r="C24" s="32"/>
      <c r="D24" s="32"/>
      <c r="E24" s="25" t="str">
        <f>IF('Rekapitulace stavby'!E20="","",'Rekapitulace stavby'!E20)</f>
        <v/>
      </c>
      <c r="F24" s="32"/>
      <c r="G24" s="32"/>
      <c r="H24" s="32"/>
      <c r="I24" s="93" t="s">
        <v>24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hidden="1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hidden="1" customHeight="1">
      <c r="A26" s="32"/>
      <c r="B26" s="33"/>
      <c r="C26" s="32"/>
      <c r="D26" s="27" t="s">
        <v>30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5" hidden="1" customHeight="1">
      <c r="A27" s="94"/>
      <c r="B27" s="95"/>
      <c r="C27" s="94"/>
      <c r="D27" s="94"/>
      <c r="E27" s="241" t="s">
        <v>1</v>
      </c>
      <c r="F27" s="241"/>
      <c r="G27" s="241"/>
      <c r="H27" s="241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hidden="1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hidden="1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hidden="1" customHeight="1">
      <c r="A30" s="32"/>
      <c r="B30" s="33"/>
      <c r="C30" s="32"/>
      <c r="D30" s="99" t="s">
        <v>31</v>
      </c>
      <c r="E30" s="32"/>
      <c r="F30" s="32"/>
      <c r="G30" s="32"/>
      <c r="H30" s="32"/>
      <c r="I30" s="92"/>
      <c r="J30" s="71">
        <f>ROUND(J120, 2)</f>
        <v>20000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hidden="1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hidden="1" customHeight="1">
      <c r="A32" s="32"/>
      <c r="B32" s="33"/>
      <c r="C32" s="32"/>
      <c r="D32" s="32"/>
      <c r="E32" s="32"/>
      <c r="F32" s="36" t="s">
        <v>33</v>
      </c>
      <c r="G32" s="32"/>
      <c r="H32" s="32"/>
      <c r="I32" s="100" t="s">
        <v>32</v>
      </c>
      <c r="J32" s="36" t="s">
        <v>34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3"/>
      <c r="C33" s="32"/>
      <c r="D33" s="101" t="s">
        <v>35</v>
      </c>
      <c r="E33" s="27" t="s">
        <v>36</v>
      </c>
      <c r="F33" s="102">
        <f>ROUND((SUM(BE120:BE266)),  2)</f>
        <v>20000</v>
      </c>
      <c r="G33" s="32"/>
      <c r="H33" s="32"/>
      <c r="I33" s="103">
        <v>0.21</v>
      </c>
      <c r="J33" s="102">
        <f>ROUND(((SUM(BE120:BE266))*I33),  2)</f>
        <v>4200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3"/>
      <c r="C34" s="32"/>
      <c r="D34" s="32"/>
      <c r="E34" s="27" t="s">
        <v>37</v>
      </c>
      <c r="F34" s="102">
        <f>ROUND((SUM(BF120:BF266)),  2)</f>
        <v>0</v>
      </c>
      <c r="G34" s="32"/>
      <c r="H34" s="32"/>
      <c r="I34" s="103">
        <v>0.15</v>
      </c>
      <c r="J34" s="102">
        <f>ROUND(((SUM(BF120:BF266))*I34),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38</v>
      </c>
      <c r="F35" s="102">
        <f>ROUND((SUM(BG120:BG266)),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39</v>
      </c>
      <c r="F36" s="102">
        <f>ROUND((SUM(BH120:BH266)),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40</v>
      </c>
      <c r="F37" s="102">
        <f>ROUND((SUM(BI120:BI266)),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hidden="1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hidden="1" customHeight="1">
      <c r="A39" s="32"/>
      <c r="B39" s="33"/>
      <c r="C39" s="104"/>
      <c r="D39" s="105" t="s">
        <v>41</v>
      </c>
      <c r="E39" s="60"/>
      <c r="F39" s="60"/>
      <c r="G39" s="106" t="s">
        <v>42</v>
      </c>
      <c r="H39" s="107" t="s">
        <v>43</v>
      </c>
      <c r="I39" s="108"/>
      <c r="J39" s="109">
        <f>SUM(J30:J37)</f>
        <v>24200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hidden="1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hidden="1" customHeight="1">
      <c r="B41" s="20"/>
      <c r="I41" s="89"/>
      <c r="L41" s="20"/>
    </row>
    <row r="42" spans="1:31" s="1" customFormat="1" ht="14.45" hidden="1" customHeight="1">
      <c r="B42" s="20"/>
      <c r="I42" s="89"/>
      <c r="L42" s="20"/>
    </row>
    <row r="43" spans="1:31" s="1" customFormat="1" ht="14.45" hidden="1" customHeight="1">
      <c r="B43" s="20"/>
      <c r="I43" s="89"/>
      <c r="L43" s="20"/>
    </row>
    <row r="44" spans="1:31" s="1" customFormat="1" ht="14.45" hidden="1" customHeight="1">
      <c r="B44" s="20"/>
      <c r="I44" s="89"/>
      <c r="L44" s="20"/>
    </row>
    <row r="45" spans="1:31" s="1" customFormat="1" ht="14.45" hidden="1" customHeight="1">
      <c r="B45" s="20"/>
      <c r="I45" s="89"/>
      <c r="L45" s="20"/>
    </row>
    <row r="46" spans="1:31" s="1" customFormat="1" ht="14.45" hidden="1" customHeight="1">
      <c r="B46" s="20"/>
      <c r="I46" s="89"/>
      <c r="L46" s="20"/>
    </row>
    <row r="47" spans="1:31" s="1" customFormat="1" ht="14.45" hidden="1" customHeight="1">
      <c r="B47" s="20"/>
      <c r="I47" s="89"/>
      <c r="L47" s="20"/>
    </row>
    <row r="48" spans="1:31" s="1" customFormat="1" ht="14.45" hidden="1" customHeight="1">
      <c r="B48" s="20"/>
      <c r="I48" s="89"/>
      <c r="L48" s="20"/>
    </row>
    <row r="49" spans="1:31" s="1" customFormat="1" ht="14.45" hidden="1" customHeight="1">
      <c r="B49" s="20"/>
      <c r="I49" s="89"/>
      <c r="L49" s="20"/>
    </row>
    <row r="50" spans="1:31" s="2" customFormat="1" ht="14.45" hidden="1" customHeight="1">
      <c r="B50" s="42"/>
      <c r="D50" s="43" t="s">
        <v>44</v>
      </c>
      <c r="E50" s="44"/>
      <c r="F50" s="44"/>
      <c r="G50" s="43" t="s">
        <v>45</v>
      </c>
      <c r="H50" s="44"/>
      <c r="I50" s="111"/>
      <c r="J50" s="44"/>
      <c r="K50" s="44"/>
      <c r="L50" s="42"/>
    </row>
    <row r="51" spans="1:31" hidden="1">
      <c r="B51" s="20"/>
      <c r="L51" s="20"/>
    </row>
    <row r="52" spans="1:31" hidden="1">
      <c r="B52" s="20"/>
      <c r="L52" s="20"/>
    </row>
    <row r="53" spans="1:31" hidden="1">
      <c r="B53" s="20"/>
      <c r="L53" s="20"/>
    </row>
    <row r="54" spans="1:31" hidden="1">
      <c r="B54" s="20"/>
      <c r="L54" s="20"/>
    </row>
    <row r="55" spans="1:31" hidden="1">
      <c r="B55" s="20"/>
      <c r="L55" s="20"/>
    </row>
    <row r="56" spans="1:31" hidden="1">
      <c r="B56" s="20"/>
      <c r="L56" s="20"/>
    </row>
    <row r="57" spans="1:31" hidden="1">
      <c r="B57" s="20"/>
      <c r="L57" s="20"/>
    </row>
    <row r="58" spans="1:31" hidden="1">
      <c r="B58" s="20"/>
      <c r="L58" s="20"/>
    </row>
    <row r="59" spans="1:31" hidden="1">
      <c r="B59" s="20"/>
      <c r="L59" s="20"/>
    </row>
    <row r="60" spans="1:31" hidden="1">
      <c r="B60" s="20"/>
      <c r="L60" s="20"/>
    </row>
    <row r="61" spans="1:31" s="2" customFormat="1" ht="12.75" hidden="1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113"/>
      <c r="J61" s="114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idden="1">
      <c r="B62" s="20"/>
      <c r="L62" s="20"/>
    </row>
    <row r="63" spans="1:31" hidden="1">
      <c r="B63" s="20"/>
      <c r="L63" s="20"/>
    </row>
    <row r="64" spans="1:31" hidden="1">
      <c r="B64" s="20"/>
      <c r="L64" s="20"/>
    </row>
    <row r="65" spans="1:31" s="2" customFormat="1" ht="12.75" hidden="1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idden="1">
      <c r="B66" s="20"/>
      <c r="L66" s="20"/>
    </row>
    <row r="67" spans="1:31" hidden="1">
      <c r="B67" s="20"/>
      <c r="L67" s="20"/>
    </row>
    <row r="68" spans="1:31" hidden="1">
      <c r="B68" s="20"/>
      <c r="L68" s="20"/>
    </row>
    <row r="69" spans="1:31" hidden="1">
      <c r="B69" s="20"/>
      <c r="L69" s="20"/>
    </row>
    <row r="70" spans="1:31" hidden="1">
      <c r="B70" s="20"/>
      <c r="L70" s="20"/>
    </row>
    <row r="71" spans="1:31" hidden="1">
      <c r="B71" s="20"/>
      <c r="L71" s="20"/>
    </row>
    <row r="72" spans="1:31" hidden="1">
      <c r="B72" s="20"/>
      <c r="L72" s="20"/>
    </row>
    <row r="73" spans="1:31" hidden="1">
      <c r="B73" s="20"/>
      <c r="L73" s="20"/>
    </row>
    <row r="74" spans="1:31" hidden="1">
      <c r="B74" s="20"/>
      <c r="L74" s="20"/>
    </row>
    <row r="75" spans="1:31" hidden="1">
      <c r="B75" s="20"/>
      <c r="L75" s="20"/>
    </row>
    <row r="76" spans="1:31" s="2" customFormat="1" ht="12.75" hidden="1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113"/>
      <c r="J76" s="114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hidden="1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hidden="1"/>
    <row r="79" spans="1:31" hidden="1"/>
    <row r="80" spans="1:31" hidden="1"/>
    <row r="81" spans="1:47" s="2" customFormat="1" ht="6.95" hidden="1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1" t="s">
        <v>88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5" hidden="1" customHeight="1">
      <c r="A85" s="32"/>
      <c r="B85" s="33"/>
      <c r="C85" s="32"/>
      <c r="D85" s="32"/>
      <c r="E85" s="250" t="str">
        <f>E7</f>
        <v>Údržba tratě Velké Meziříčí - Studenec</v>
      </c>
      <c r="F85" s="251"/>
      <c r="G85" s="251"/>
      <c r="H85" s="251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hidden="1" customHeight="1">
      <c r="A86" s="32"/>
      <c r="B86" s="33"/>
      <c r="C86" s="27" t="s">
        <v>86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4.45" hidden="1" customHeight="1">
      <c r="A87" s="32"/>
      <c r="B87" s="33"/>
      <c r="C87" s="32"/>
      <c r="D87" s="32"/>
      <c r="E87" s="234" t="str">
        <f>E9</f>
        <v>SO 01 - Žel.svršek a spodek v km 19,359-20,052</v>
      </c>
      <c r="F87" s="249"/>
      <c r="G87" s="249"/>
      <c r="H87" s="249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hidden="1" customHeight="1">
      <c r="A89" s="32"/>
      <c r="B89" s="33"/>
      <c r="C89" s="27" t="s">
        <v>19</v>
      </c>
      <c r="D89" s="32"/>
      <c r="E89" s="32"/>
      <c r="F89" s="25" t="str">
        <f>F12</f>
        <v xml:space="preserve"> </v>
      </c>
      <c r="G89" s="32"/>
      <c r="H89" s="32"/>
      <c r="I89" s="93" t="s">
        <v>21</v>
      </c>
      <c r="J89" s="55">
        <f>IF(J12="","",J12)</f>
        <v>43896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hidden="1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6" hidden="1" customHeight="1">
      <c r="A91" s="32"/>
      <c r="B91" s="33"/>
      <c r="C91" s="27" t="s">
        <v>22</v>
      </c>
      <c r="D91" s="32"/>
      <c r="E91" s="32"/>
      <c r="F91" s="25" t="str">
        <f>E15</f>
        <v xml:space="preserve"> </v>
      </c>
      <c r="G91" s="32"/>
      <c r="H91" s="32"/>
      <c r="I91" s="93" t="s">
        <v>27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6.45" hidden="1" customHeight="1">
      <c r="A92" s="32"/>
      <c r="B92" s="33"/>
      <c r="C92" s="27" t="s">
        <v>25</v>
      </c>
      <c r="D92" s="32"/>
      <c r="E92" s="32"/>
      <c r="F92" s="25" t="str">
        <f>IF(E18="","",E18)</f>
        <v>Vyplň údaj</v>
      </c>
      <c r="G92" s="32"/>
      <c r="H92" s="32"/>
      <c r="I92" s="93" t="s">
        <v>29</v>
      </c>
      <c r="J92" s="30" t="str">
        <f>E24</f>
        <v/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hidden="1" customHeight="1">
      <c r="A94" s="32"/>
      <c r="B94" s="33"/>
      <c r="C94" s="118" t="s">
        <v>89</v>
      </c>
      <c r="D94" s="104"/>
      <c r="E94" s="104"/>
      <c r="F94" s="104"/>
      <c r="G94" s="104"/>
      <c r="H94" s="104"/>
      <c r="I94" s="119"/>
      <c r="J94" s="120" t="s">
        <v>90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hidden="1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hidden="1" customHeight="1">
      <c r="A96" s="32"/>
      <c r="B96" s="33"/>
      <c r="C96" s="121" t="s">
        <v>91</v>
      </c>
      <c r="D96" s="32"/>
      <c r="E96" s="32"/>
      <c r="F96" s="32"/>
      <c r="G96" s="32"/>
      <c r="H96" s="32"/>
      <c r="I96" s="92"/>
      <c r="J96" s="71">
        <f>J120</f>
        <v>20000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92</v>
      </c>
    </row>
    <row r="97" spans="1:31" s="9" customFormat="1" ht="24.95" hidden="1" customHeight="1">
      <c r="B97" s="122"/>
      <c r="D97" s="123" t="s">
        <v>93</v>
      </c>
      <c r="E97" s="124"/>
      <c r="F97" s="124"/>
      <c r="G97" s="124"/>
      <c r="H97" s="124"/>
      <c r="I97" s="125"/>
      <c r="J97" s="126">
        <f>J121</f>
        <v>0</v>
      </c>
      <c r="L97" s="122"/>
    </row>
    <row r="98" spans="1:31" s="10" customFormat="1" ht="19.899999999999999" hidden="1" customHeight="1">
      <c r="B98" s="127"/>
      <c r="D98" s="128" t="s">
        <v>94</v>
      </c>
      <c r="E98" s="129"/>
      <c r="F98" s="129"/>
      <c r="G98" s="129"/>
      <c r="H98" s="129"/>
      <c r="I98" s="130"/>
      <c r="J98" s="131">
        <f>J122</f>
        <v>0</v>
      </c>
      <c r="L98" s="127"/>
    </row>
    <row r="99" spans="1:31" s="10" customFormat="1" ht="19.899999999999999" hidden="1" customHeight="1">
      <c r="B99" s="127"/>
      <c r="D99" s="128" t="s">
        <v>95</v>
      </c>
      <c r="E99" s="129"/>
      <c r="F99" s="129"/>
      <c r="G99" s="129"/>
      <c r="H99" s="129"/>
      <c r="I99" s="130"/>
      <c r="J99" s="131">
        <f>J204</f>
        <v>0</v>
      </c>
      <c r="L99" s="127"/>
    </row>
    <row r="100" spans="1:31" s="9" customFormat="1" ht="24.95" hidden="1" customHeight="1">
      <c r="B100" s="122"/>
      <c r="D100" s="123" t="s">
        <v>96</v>
      </c>
      <c r="E100" s="124"/>
      <c r="F100" s="124"/>
      <c r="G100" s="124"/>
      <c r="H100" s="124"/>
      <c r="I100" s="125"/>
      <c r="J100" s="126">
        <f>J253</f>
        <v>20000</v>
      </c>
      <c r="L100" s="122"/>
    </row>
    <row r="101" spans="1:31" s="2" customFormat="1" ht="21.75" hidden="1" customHeight="1">
      <c r="A101" s="32"/>
      <c r="B101" s="33"/>
      <c r="C101" s="32"/>
      <c r="D101" s="32"/>
      <c r="E101" s="32"/>
      <c r="F101" s="32"/>
      <c r="G101" s="32"/>
      <c r="H101" s="32"/>
      <c r="I101" s="92"/>
      <c r="J101" s="32"/>
      <c r="K101" s="32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hidden="1" customHeight="1">
      <c r="A102" s="32"/>
      <c r="B102" s="47"/>
      <c r="C102" s="48"/>
      <c r="D102" s="48"/>
      <c r="E102" s="48"/>
      <c r="F102" s="48"/>
      <c r="G102" s="48"/>
      <c r="H102" s="48"/>
      <c r="I102" s="116"/>
      <c r="J102" s="48"/>
      <c r="K102" s="48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hidden="1"/>
    <row r="104" spans="1:31" hidden="1"/>
    <row r="105" spans="1:31" hidden="1"/>
    <row r="106" spans="1:31" s="2" customFormat="1" ht="6.95" customHeight="1">
      <c r="A106" s="32"/>
      <c r="B106" s="49"/>
      <c r="C106" s="50"/>
      <c r="D106" s="50"/>
      <c r="E106" s="50"/>
      <c r="F106" s="50"/>
      <c r="G106" s="50"/>
      <c r="H106" s="50"/>
      <c r="I106" s="117"/>
      <c r="J106" s="50"/>
      <c r="K106" s="50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1" t="s">
        <v>97</v>
      </c>
      <c r="D107" s="32"/>
      <c r="E107" s="32"/>
      <c r="F107" s="32"/>
      <c r="G107" s="32"/>
      <c r="H107" s="32"/>
      <c r="I107" s="9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2"/>
      <c r="D108" s="32"/>
      <c r="E108" s="32"/>
      <c r="F108" s="32"/>
      <c r="G108" s="32"/>
      <c r="H108" s="32"/>
      <c r="I108" s="9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16</v>
      </c>
      <c r="D109" s="32"/>
      <c r="E109" s="32"/>
      <c r="F109" s="32"/>
      <c r="G109" s="32"/>
      <c r="H109" s="32"/>
      <c r="I109" s="9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4.45" customHeight="1">
      <c r="A110" s="32"/>
      <c r="B110" s="33"/>
      <c r="C110" s="32"/>
      <c r="D110" s="32"/>
      <c r="E110" s="250" t="str">
        <f>E7</f>
        <v>Údržba tratě Velké Meziříčí - Studenec</v>
      </c>
      <c r="F110" s="251"/>
      <c r="G110" s="251"/>
      <c r="H110" s="251"/>
      <c r="I110" s="9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86</v>
      </c>
      <c r="D111" s="32"/>
      <c r="E111" s="32"/>
      <c r="F111" s="32"/>
      <c r="G111" s="32"/>
      <c r="H111" s="32"/>
      <c r="I111" s="9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4.45" customHeight="1">
      <c r="A112" s="32"/>
      <c r="B112" s="33"/>
      <c r="C112" s="32"/>
      <c r="D112" s="32"/>
      <c r="E112" s="234" t="str">
        <f>E9</f>
        <v>SO 01 - Žel.svršek a spodek v km 19,359-20,052</v>
      </c>
      <c r="F112" s="249"/>
      <c r="G112" s="249"/>
      <c r="H112" s="249"/>
      <c r="I112" s="9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2"/>
      <c r="D113" s="32"/>
      <c r="E113" s="32"/>
      <c r="F113" s="32"/>
      <c r="G113" s="32"/>
      <c r="H113" s="32"/>
      <c r="I113" s="9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19</v>
      </c>
      <c r="D114" s="32"/>
      <c r="E114" s="32"/>
      <c r="F114" s="25" t="str">
        <f>F12</f>
        <v xml:space="preserve"> </v>
      </c>
      <c r="G114" s="32"/>
      <c r="H114" s="32"/>
      <c r="I114" s="93" t="s">
        <v>21</v>
      </c>
      <c r="J114" s="55">
        <f>IF(J12="","",J12)</f>
        <v>43896</v>
      </c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2"/>
      <c r="D115" s="32"/>
      <c r="E115" s="32"/>
      <c r="F115" s="32"/>
      <c r="G115" s="32"/>
      <c r="H115" s="32"/>
      <c r="I115" s="9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6" customHeight="1">
      <c r="A116" s="32"/>
      <c r="B116" s="33"/>
      <c r="C116" s="27" t="s">
        <v>22</v>
      </c>
      <c r="D116" s="32"/>
      <c r="E116" s="32"/>
      <c r="F116" s="25" t="str">
        <f>E15</f>
        <v xml:space="preserve"> </v>
      </c>
      <c r="G116" s="32"/>
      <c r="H116" s="32"/>
      <c r="I116" s="93" t="s">
        <v>27</v>
      </c>
      <c r="J116" s="30" t="str">
        <f>E21</f>
        <v xml:space="preserve"> 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26.45" customHeight="1">
      <c r="A117" s="32"/>
      <c r="B117" s="33"/>
      <c r="C117" s="27" t="s">
        <v>25</v>
      </c>
      <c r="D117" s="32"/>
      <c r="E117" s="32"/>
      <c r="F117" s="25" t="str">
        <f>IF(E18="","",E18)</f>
        <v>Vyplň údaj</v>
      </c>
      <c r="G117" s="32"/>
      <c r="H117" s="32"/>
      <c r="I117" s="93" t="s">
        <v>29</v>
      </c>
      <c r="J117" s="30" t="str">
        <f>E24</f>
        <v/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2"/>
      <c r="D118" s="32"/>
      <c r="E118" s="32"/>
      <c r="F118" s="32"/>
      <c r="G118" s="32"/>
      <c r="H118" s="32"/>
      <c r="I118" s="9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32"/>
      <c r="B119" s="133"/>
      <c r="C119" s="134" t="s">
        <v>98</v>
      </c>
      <c r="D119" s="135" t="s">
        <v>56</v>
      </c>
      <c r="E119" s="135" t="s">
        <v>52</v>
      </c>
      <c r="F119" s="135" t="s">
        <v>53</v>
      </c>
      <c r="G119" s="135" t="s">
        <v>99</v>
      </c>
      <c r="H119" s="135" t="s">
        <v>100</v>
      </c>
      <c r="I119" s="136" t="s">
        <v>101</v>
      </c>
      <c r="J119" s="137" t="s">
        <v>90</v>
      </c>
      <c r="K119" s="138" t="s">
        <v>102</v>
      </c>
      <c r="L119" s="139"/>
      <c r="M119" s="62" t="s">
        <v>1</v>
      </c>
      <c r="N119" s="63" t="s">
        <v>35</v>
      </c>
      <c r="O119" s="63" t="s">
        <v>103</v>
      </c>
      <c r="P119" s="63" t="s">
        <v>104</v>
      </c>
      <c r="Q119" s="63" t="s">
        <v>105</v>
      </c>
      <c r="R119" s="63" t="s">
        <v>106</v>
      </c>
      <c r="S119" s="63" t="s">
        <v>107</v>
      </c>
      <c r="T119" s="64" t="s">
        <v>108</v>
      </c>
      <c r="U119" s="132"/>
      <c r="V119" s="132"/>
      <c r="W119" s="132"/>
      <c r="X119" s="132"/>
      <c r="Y119" s="132"/>
      <c r="Z119" s="132"/>
      <c r="AA119" s="132"/>
      <c r="AB119" s="132"/>
      <c r="AC119" s="132"/>
      <c r="AD119" s="132"/>
      <c r="AE119" s="132"/>
    </row>
    <row r="120" spans="1:65" s="2" customFormat="1" ht="22.9" customHeight="1">
      <c r="A120" s="32"/>
      <c r="B120" s="33"/>
      <c r="C120" s="69" t="s">
        <v>109</v>
      </c>
      <c r="D120" s="32"/>
      <c r="E120" s="32"/>
      <c r="F120" s="32"/>
      <c r="G120" s="32"/>
      <c r="H120" s="32"/>
      <c r="I120" s="92"/>
      <c r="J120" s="140">
        <f>BK120</f>
        <v>20000</v>
      </c>
      <c r="K120" s="32"/>
      <c r="L120" s="33"/>
      <c r="M120" s="65"/>
      <c r="N120" s="56"/>
      <c r="O120" s="66"/>
      <c r="P120" s="141">
        <f>P121+P253</f>
        <v>0</v>
      </c>
      <c r="Q120" s="66"/>
      <c r="R120" s="141">
        <f>R121+R253</f>
        <v>774.01316500000007</v>
      </c>
      <c r="S120" s="66"/>
      <c r="T120" s="142">
        <f>T121+T253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70</v>
      </c>
      <c r="AU120" s="17" t="s">
        <v>92</v>
      </c>
      <c r="BK120" s="143">
        <f>BK121+BK253</f>
        <v>20000</v>
      </c>
    </row>
    <row r="121" spans="1:65" s="12" customFormat="1" ht="25.9" customHeight="1">
      <c r="B121" s="144"/>
      <c r="D121" s="145" t="s">
        <v>70</v>
      </c>
      <c r="E121" s="146" t="s">
        <v>110</v>
      </c>
      <c r="F121" s="146" t="s">
        <v>111</v>
      </c>
      <c r="I121" s="147"/>
      <c r="J121" s="148">
        <f>BK121</f>
        <v>0</v>
      </c>
      <c r="L121" s="144"/>
      <c r="M121" s="149"/>
      <c r="N121" s="150"/>
      <c r="O121" s="150"/>
      <c r="P121" s="151">
        <f>P122+P204</f>
        <v>0</v>
      </c>
      <c r="Q121" s="150"/>
      <c r="R121" s="151">
        <f>R122+R204</f>
        <v>774.01316500000007</v>
      </c>
      <c r="S121" s="150"/>
      <c r="T121" s="152">
        <f>T122+T204</f>
        <v>0</v>
      </c>
      <c r="AR121" s="145" t="s">
        <v>79</v>
      </c>
      <c r="AT121" s="153" t="s">
        <v>70</v>
      </c>
      <c r="AU121" s="153" t="s">
        <v>71</v>
      </c>
      <c r="AY121" s="145" t="s">
        <v>112</v>
      </c>
      <c r="BK121" s="154">
        <f>BK122+BK204</f>
        <v>0</v>
      </c>
    </row>
    <row r="122" spans="1:65" s="12" customFormat="1" ht="22.9" customHeight="1">
      <c r="B122" s="144"/>
      <c r="D122" s="145" t="s">
        <v>70</v>
      </c>
      <c r="E122" s="155" t="s">
        <v>113</v>
      </c>
      <c r="F122" s="155" t="s">
        <v>114</v>
      </c>
      <c r="I122" s="147"/>
      <c r="J122" s="156">
        <f>BK122</f>
        <v>0</v>
      </c>
      <c r="L122" s="144"/>
      <c r="M122" s="149"/>
      <c r="N122" s="150"/>
      <c r="O122" s="150"/>
      <c r="P122" s="151">
        <f>SUM(P123:P203)</f>
        <v>0</v>
      </c>
      <c r="Q122" s="150"/>
      <c r="R122" s="151">
        <f>SUM(R123:R203)</f>
        <v>774.01316500000007</v>
      </c>
      <c r="S122" s="150"/>
      <c r="T122" s="152">
        <f>SUM(T123:T203)</f>
        <v>0</v>
      </c>
      <c r="AR122" s="145" t="s">
        <v>79</v>
      </c>
      <c r="AT122" s="153" t="s">
        <v>70</v>
      </c>
      <c r="AU122" s="153" t="s">
        <v>79</v>
      </c>
      <c r="AY122" s="145" t="s">
        <v>112</v>
      </c>
      <c r="BK122" s="154">
        <f>SUM(BK123:BK203)</f>
        <v>0</v>
      </c>
    </row>
    <row r="123" spans="1:65" s="2" customFormat="1" ht="21.6" customHeight="1">
      <c r="A123" s="32"/>
      <c r="B123" s="157"/>
      <c r="C123" s="158" t="s">
        <v>79</v>
      </c>
      <c r="D123" s="158" t="s">
        <v>115</v>
      </c>
      <c r="E123" s="159" t="s">
        <v>131</v>
      </c>
      <c r="F123" s="160" t="s">
        <v>132</v>
      </c>
      <c r="G123" s="161" t="s">
        <v>118</v>
      </c>
      <c r="H123" s="162">
        <v>346.5</v>
      </c>
      <c r="I123" s="163"/>
      <c r="J123" s="164">
        <f>ROUND(I123*H123,2)</f>
        <v>0</v>
      </c>
      <c r="K123" s="165"/>
      <c r="L123" s="33"/>
      <c r="M123" s="166" t="s">
        <v>1</v>
      </c>
      <c r="N123" s="167" t="s">
        <v>36</v>
      </c>
      <c r="O123" s="58"/>
      <c r="P123" s="168">
        <f>O123*H123</f>
        <v>0</v>
      </c>
      <c r="Q123" s="168">
        <v>0</v>
      </c>
      <c r="R123" s="168">
        <f>Q123*H123</f>
        <v>0</v>
      </c>
      <c r="S123" s="168">
        <v>0</v>
      </c>
      <c r="T123" s="169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70" t="s">
        <v>119</v>
      </c>
      <c r="AT123" s="170" t="s">
        <v>115</v>
      </c>
      <c r="AU123" s="170" t="s">
        <v>81</v>
      </c>
      <c r="AY123" s="17" t="s">
        <v>112</v>
      </c>
      <c r="BE123" s="171">
        <f>IF(N123="základní",J123,0)</f>
        <v>0</v>
      </c>
      <c r="BF123" s="171">
        <f>IF(N123="snížená",J123,0)</f>
        <v>0</v>
      </c>
      <c r="BG123" s="171">
        <f>IF(N123="zákl. přenesená",J123,0)</f>
        <v>0</v>
      </c>
      <c r="BH123" s="171">
        <f>IF(N123="sníž. přenesená",J123,0)</f>
        <v>0</v>
      </c>
      <c r="BI123" s="171">
        <f>IF(N123="nulová",J123,0)</f>
        <v>0</v>
      </c>
      <c r="BJ123" s="17" t="s">
        <v>79</v>
      </c>
      <c r="BK123" s="171">
        <f>ROUND(I123*H123,2)</f>
        <v>0</v>
      </c>
      <c r="BL123" s="17" t="s">
        <v>119</v>
      </c>
      <c r="BM123" s="170" t="s">
        <v>471</v>
      </c>
    </row>
    <row r="124" spans="1:65" s="13" customFormat="1">
      <c r="B124" s="172"/>
      <c r="D124" s="173" t="s">
        <v>120</v>
      </c>
      <c r="E124" s="174" t="s">
        <v>1</v>
      </c>
      <c r="F124" s="175" t="s">
        <v>472</v>
      </c>
      <c r="H124" s="176">
        <v>346.5</v>
      </c>
      <c r="I124" s="177"/>
      <c r="L124" s="172"/>
      <c r="M124" s="178"/>
      <c r="N124" s="179"/>
      <c r="O124" s="179"/>
      <c r="P124" s="179"/>
      <c r="Q124" s="179"/>
      <c r="R124" s="179"/>
      <c r="S124" s="179"/>
      <c r="T124" s="180"/>
      <c r="AT124" s="174" t="s">
        <v>120</v>
      </c>
      <c r="AU124" s="174" t="s">
        <v>81</v>
      </c>
      <c r="AV124" s="13" t="s">
        <v>81</v>
      </c>
      <c r="AW124" s="13" t="s">
        <v>28</v>
      </c>
      <c r="AX124" s="13" t="s">
        <v>79</v>
      </c>
      <c r="AY124" s="174" t="s">
        <v>112</v>
      </c>
    </row>
    <row r="125" spans="1:65" s="2" customFormat="1" ht="32.450000000000003" customHeight="1">
      <c r="A125" s="32"/>
      <c r="B125" s="157"/>
      <c r="C125" s="158" t="s">
        <v>81</v>
      </c>
      <c r="D125" s="158" t="s">
        <v>115</v>
      </c>
      <c r="E125" s="159" t="s">
        <v>145</v>
      </c>
      <c r="F125" s="160" t="s">
        <v>146</v>
      </c>
      <c r="G125" s="161" t="s">
        <v>137</v>
      </c>
      <c r="H125" s="162">
        <v>1040</v>
      </c>
      <c r="I125" s="163"/>
      <c r="J125" s="164">
        <f>ROUND(I125*H125,2)</f>
        <v>0</v>
      </c>
      <c r="K125" s="165"/>
      <c r="L125" s="33"/>
      <c r="M125" s="166" t="s">
        <v>1</v>
      </c>
      <c r="N125" s="167" t="s">
        <v>36</v>
      </c>
      <c r="O125" s="58"/>
      <c r="P125" s="168">
        <f>O125*H125</f>
        <v>0</v>
      </c>
      <c r="Q125" s="168">
        <v>0</v>
      </c>
      <c r="R125" s="168">
        <f>Q125*H125</f>
        <v>0</v>
      </c>
      <c r="S125" s="168">
        <v>0</v>
      </c>
      <c r="T125" s="169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70" t="s">
        <v>119</v>
      </c>
      <c r="AT125" s="170" t="s">
        <v>115</v>
      </c>
      <c r="AU125" s="170" t="s">
        <v>81</v>
      </c>
      <c r="AY125" s="17" t="s">
        <v>112</v>
      </c>
      <c r="BE125" s="171">
        <f>IF(N125="základní",J125,0)</f>
        <v>0</v>
      </c>
      <c r="BF125" s="171">
        <f>IF(N125="snížená",J125,0)</f>
        <v>0</v>
      </c>
      <c r="BG125" s="171">
        <f>IF(N125="zákl. přenesená",J125,0)</f>
        <v>0</v>
      </c>
      <c r="BH125" s="171">
        <f>IF(N125="sníž. přenesená",J125,0)</f>
        <v>0</v>
      </c>
      <c r="BI125" s="171">
        <f>IF(N125="nulová",J125,0)</f>
        <v>0</v>
      </c>
      <c r="BJ125" s="17" t="s">
        <v>79</v>
      </c>
      <c r="BK125" s="171">
        <f>ROUND(I125*H125,2)</f>
        <v>0</v>
      </c>
      <c r="BL125" s="17" t="s">
        <v>119</v>
      </c>
      <c r="BM125" s="170" t="s">
        <v>473</v>
      </c>
    </row>
    <row r="126" spans="1:65" s="13" customFormat="1">
      <c r="B126" s="172"/>
      <c r="D126" s="173" t="s">
        <v>120</v>
      </c>
      <c r="E126" s="174" t="s">
        <v>1</v>
      </c>
      <c r="F126" s="175" t="s">
        <v>474</v>
      </c>
      <c r="H126" s="176">
        <v>1040</v>
      </c>
      <c r="I126" s="177"/>
      <c r="L126" s="172"/>
      <c r="M126" s="178"/>
      <c r="N126" s="179"/>
      <c r="O126" s="179"/>
      <c r="P126" s="179"/>
      <c r="Q126" s="179"/>
      <c r="R126" s="179"/>
      <c r="S126" s="179"/>
      <c r="T126" s="180"/>
      <c r="AT126" s="174" t="s">
        <v>120</v>
      </c>
      <c r="AU126" s="174" t="s">
        <v>81</v>
      </c>
      <c r="AV126" s="13" t="s">
        <v>81</v>
      </c>
      <c r="AW126" s="13" t="s">
        <v>28</v>
      </c>
      <c r="AX126" s="13" t="s">
        <v>79</v>
      </c>
      <c r="AY126" s="174" t="s">
        <v>112</v>
      </c>
    </row>
    <row r="127" spans="1:65" s="2" customFormat="1" ht="32.450000000000003" customHeight="1">
      <c r="A127" s="32"/>
      <c r="B127" s="157"/>
      <c r="C127" s="158" t="s">
        <v>125</v>
      </c>
      <c r="D127" s="158" t="s">
        <v>115</v>
      </c>
      <c r="E127" s="159" t="s">
        <v>149</v>
      </c>
      <c r="F127" s="160" t="s">
        <v>150</v>
      </c>
      <c r="G127" s="161" t="s">
        <v>137</v>
      </c>
      <c r="H127" s="162">
        <v>1040</v>
      </c>
      <c r="I127" s="163"/>
      <c r="J127" s="164">
        <f>ROUND(I127*H127,2)</f>
        <v>0</v>
      </c>
      <c r="K127" s="165"/>
      <c r="L127" s="33"/>
      <c r="M127" s="166" t="s">
        <v>1</v>
      </c>
      <c r="N127" s="167" t="s">
        <v>36</v>
      </c>
      <c r="O127" s="58"/>
      <c r="P127" s="168">
        <f>O127*H127</f>
        <v>0</v>
      </c>
      <c r="Q127" s="168">
        <v>0</v>
      </c>
      <c r="R127" s="168">
        <f>Q127*H127</f>
        <v>0</v>
      </c>
      <c r="S127" s="168">
        <v>0</v>
      </c>
      <c r="T127" s="169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70" t="s">
        <v>119</v>
      </c>
      <c r="AT127" s="170" t="s">
        <v>115</v>
      </c>
      <c r="AU127" s="170" t="s">
        <v>81</v>
      </c>
      <c r="AY127" s="17" t="s">
        <v>112</v>
      </c>
      <c r="BE127" s="171">
        <f>IF(N127="základní",J127,0)</f>
        <v>0</v>
      </c>
      <c r="BF127" s="171">
        <f>IF(N127="snížená",J127,0)</f>
        <v>0</v>
      </c>
      <c r="BG127" s="171">
        <f>IF(N127="zákl. přenesená",J127,0)</f>
        <v>0</v>
      </c>
      <c r="BH127" s="171">
        <f>IF(N127="sníž. přenesená",J127,0)</f>
        <v>0</v>
      </c>
      <c r="BI127" s="171">
        <f>IF(N127="nulová",J127,0)</f>
        <v>0</v>
      </c>
      <c r="BJ127" s="17" t="s">
        <v>79</v>
      </c>
      <c r="BK127" s="171">
        <f>ROUND(I127*H127,2)</f>
        <v>0</v>
      </c>
      <c r="BL127" s="17" t="s">
        <v>119</v>
      </c>
      <c r="BM127" s="170" t="s">
        <v>475</v>
      </c>
    </row>
    <row r="128" spans="1:65" s="13" customFormat="1">
      <c r="B128" s="172"/>
      <c r="D128" s="173" t="s">
        <v>120</v>
      </c>
      <c r="E128" s="174" t="s">
        <v>1</v>
      </c>
      <c r="F128" s="175" t="s">
        <v>474</v>
      </c>
      <c r="H128" s="176">
        <v>1040</v>
      </c>
      <c r="I128" s="177"/>
      <c r="L128" s="172"/>
      <c r="M128" s="178"/>
      <c r="N128" s="179"/>
      <c r="O128" s="179"/>
      <c r="P128" s="179"/>
      <c r="Q128" s="179"/>
      <c r="R128" s="179"/>
      <c r="S128" s="179"/>
      <c r="T128" s="180"/>
      <c r="AT128" s="174" t="s">
        <v>120</v>
      </c>
      <c r="AU128" s="174" t="s">
        <v>81</v>
      </c>
      <c r="AV128" s="13" t="s">
        <v>81</v>
      </c>
      <c r="AW128" s="13" t="s">
        <v>28</v>
      </c>
      <c r="AX128" s="13" t="s">
        <v>79</v>
      </c>
      <c r="AY128" s="174" t="s">
        <v>112</v>
      </c>
    </row>
    <row r="129" spans="1:65" s="2" customFormat="1" ht="14.45" customHeight="1">
      <c r="A129" s="32"/>
      <c r="B129" s="157"/>
      <c r="C129" s="189" t="s">
        <v>119</v>
      </c>
      <c r="D129" s="189" t="s">
        <v>154</v>
      </c>
      <c r="E129" s="190" t="s">
        <v>155</v>
      </c>
      <c r="F129" s="191" t="s">
        <v>156</v>
      </c>
      <c r="G129" s="192" t="s">
        <v>157</v>
      </c>
      <c r="H129" s="193">
        <v>623.70000000000005</v>
      </c>
      <c r="I129" s="194"/>
      <c r="J129" s="195">
        <f>ROUND(I129*H129,2)</f>
        <v>0</v>
      </c>
      <c r="K129" s="196"/>
      <c r="L129" s="197"/>
      <c r="M129" s="198" t="s">
        <v>1</v>
      </c>
      <c r="N129" s="199" t="s">
        <v>36</v>
      </c>
      <c r="O129" s="58"/>
      <c r="P129" s="168">
        <f>O129*H129</f>
        <v>0</v>
      </c>
      <c r="Q129" s="168">
        <v>1</v>
      </c>
      <c r="R129" s="168">
        <f>Q129*H129</f>
        <v>623.70000000000005</v>
      </c>
      <c r="S129" s="168">
        <v>0</v>
      </c>
      <c r="T129" s="169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70" t="s">
        <v>133</v>
      </c>
      <c r="AT129" s="170" t="s">
        <v>154</v>
      </c>
      <c r="AU129" s="170" t="s">
        <v>81</v>
      </c>
      <c r="AY129" s="17" t="s">
        <v>112</v>
      </c>
      <c r="BE129" s="171">
        <f>IF(N129="základní",J129,0)</f>
        <v>0</v>
      </c>
      <c r="BF129" s="171">
        <f>IF(N129="snížená",J129,0)</f>
        <v>0</v>
      </c>
      <c r="BG129" s="171">
        <f>IF(N129="zákl. přenesená",J129,0)</f>
        <v>0</v>
      </c>
      <c r="BH129" s="171">
        <f>IF(N129="sníž. přenesená",J129,0)</f>
        <v>0</v>
      </c>
      <c r="BI129" s="171">
        <f>IF(N129="nulová",J129,0)</f>
        <v>0</v>
      </c>
      <c r="BJ129" s="17" t="s">
        <v>79</v>
      </c>
      <c r="BK129" s="171">
        <f>ROUND(I129*H129,2)</f>
        <v>0</v>
      </c>
      <c r="BL129" s="17" t="s">
        <v>119</v>
      </c>
      <c r="BM129" s="170" t="s">
        <v>476</v>
      </c>
    </row>
    <row r="130" spans="1:65" s="13" customFormat="1">
      <c r="B130" s="172"/>
      <c r="D130" s="173" t="s">
        <v>120</v>
      </c>
      <c r="E130" s="174" t="s">
        <v>1</v>
      </c>
      <c r="F130" s="175" t="s">
        <v>477</v>
      </c>
      <c r="H130" s="176">
        <v>623.70000000000005</v>
      </c>
      <c r="I130" s="177"/>
      <c r="L130" s="172"/>
      <c r="M130" s="178"/>
      <c r="N130" s="179"/>
      <c r="O130" s="179"/>
      <c r="P130" s="179"/>
      <c r="Q130" s="179"/>
      <c r="R130" s="179"/>
      <c r="S130" s="179"/>
      <c r="T130" s="180"/>
      <c r="AT130" s="174" t="s">
        <v>120</v>
      </c>
      <c r="AU130" s="174" t="s">
        <v>81</v>
      </c>
      <c r="AV130" s="13" t="s">
        <v>81</v>
      </c>
      <c r="AW130" s="13" t="s">
        <v>28</v>
      </c>
      <c r="AX130" s="13" t="s">
        <v>79</v>
      </c>
      <c r="AY130" s="174" t="s">
        <v>112</v>
      </c>
    </row>
    <row r="131" spans="1:65" s="2" customFormat="1" ht="21.6" customHeight="1">
      <c r="A131" s="32"/>
      <c r="B131" s="157"/>
      <c r="C131" s="189" t="s">
        <v>113</v>
      </c>
      <c r="D131" s="189" t="s">
        <v>154</v>
      </c>
      <c r="E131" s="190" t="s">
        <v>160</v>
      </c>
      <c r="F131" s="191" t="s">
        <v>161</v>
      </c>
      <c r="G131" s="192" t="s">
        <v>137</v>
      </c>
      <c r="H131" s="193">
        <v>4160</v>
      </c>
      <c r="I131" s="194"/>
      <c r="J131" s="195">
        <f>ROUND(I131*H131,2)</f>
        <v>0</v>
      </c>
      <c r="K131" s="196"/>
      <c r="L131" s="197"/>
      <c r="M131" s="198" t="s">
        <v>1</v>
      </c>
      <c r="N131" s="199" t="s">
        <v>36</v>
      </c>
      <c r="O131" s="58"/>
      <c r="P131" s="168">
        <f>O131*H131</f>
        <v>0</v>
      </c>
      <c r="Q131" s="168">
        <v>1.23E-3</v>
      </c>
      <c r="R131" s="168">
        <f>Q131*H131</f>
        <v>5.1167999999999996</v>
      </c>
      <c r="S131" s="168">
        <v>0</v>
      </c>
      <c r="T131" s="169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70" t="s">
        <v>133</v>
      </c>
      <c r="AT131" s="170" t="s">
        <v>154</v>
      </c>
      <c r="AU131" s="170" t="s">
        <v>81</v>
      </c>
      <c r="AY131" s="17" t="s">
        <v>112</v>
      </c>
      <c r="BE131" s="171">
        <f>IF(N131="základní",J131,0)</f>
        <v>0</v>
      </c>
      <c r="BF131" s="171">
        <f>IF(N131="snížená",J131,0)</f>
        <v>0</v>
      </c>
      <c r="BG131" s="171">
        <f>IF(N131="zákl. přenesená",J131,0)</f>
        <v>0</v>
      </c>
      <c r="BH131" s="171">
        <f>IF(N131="sníž. přenesená",J131,0)</f>
        <v>0</v>
      </c>
      <c r="BI131" s="171">
        <f>IF(N131="nulová",J131,0)</f>
        <v>0</v>
      </c>
      <c r="BJ131" s="17" t="s">
        <v>79</v>
      </c>
      <c r="BK131" s="171">
        <f>ROUND(I131*H131,2)</f>
        <v>0</v>
      </c>
      <c r="BL131" s="17" t="s">
        <v>119</v>
      </c>
      <c r="BM131" s="170" t="s">
        <v>478</v>
      </c>
    </row>
    <row r="132" spans="1:65" s="13" customFormat="1">
      <c r="B132" s="172"/>
      <c r="D132" s="173" t="s">
        <v>120</v>
      </c>
      <c r="E132" s="174" t="s">
        <v>1</v>
      </c>
      <c r="F132" s="175" t="s">
        <v>479</v>
      </c>
      <c r="H132" s="176">
        <v>4160</v>
      </c>
      <c r="I132" s="177"/>
      <c r="L132" s="172"/>
      <c r="M132" s="178"/>
      <c r="N132" s="179"/>
      <c r="O132" s="179"/>
      <c r="P132" s="179"/>
      <c r="Q132" s="179"/>
      <c r="R132" s="179"/>
      <c r="S132" s="179"/>
      <c r="T132" s="180"/>
      <c r="AT132" s="174" t="s">
        <v>120</v>
      </c>
      <c r="AU132" s="174" t="s">
        <v>81</v>
      </c>
      <c r="AV132" s="13" t="s">
        <v>81</v>
      </c>
      <c r="AW132" s="13" t="s">
        <v>28</v>
      </c>
      <c r="AX132" s="13" t="s">
        <v>79</v>
      </c>
      <c r="AY132" s="174" t="s">
        <v>112</v>
      </c>
    </row>
    <row r="133" spans="1:65" s="2" customFormat="1" ht="21.6" customHeight="1">
      <c r="A133" s="32"/>
      <c r="B133" s="157"/>
      <c r="C133" s="189" t="s">
        <v>129</v>
      </c>
      <c r="D133" s="189" t="s">
        <v>154</v>
      </c>
      <c r="E133" s="190" t="s">
        <v>169</v>
      </c>
      <c r="F133" s="191" t="s">
        <v>170</v>
      </c>
      <c r="G133" s="192" t="s">
        <v>137</v>
      </c>
      <c r="H133" s="193">
        <v>2080</v>
      </c>
      <c r="I133" s="194"/>
      <c r="J133" s="195">
        <f>ROUND(I133*H133,2)</f>
        <v>0</v>
      </c>
      <c r="K133" s="196"/>
      <c r="L133" s="197"/>
      <c r="M133" s="198" t="s">
        <v>1</v>
      </c>
      <c r="N133" s="199" t="s">
        <v>36</v>
      </c>
      <c r="O133" s="58"/>
      <c r="P133" s="168">
        <f>O133*H133</f>
        <v>0</v>
      </c>
      <c r="Q133" s="168">
        <v>1.8000000000000001E-4</v>
      </c>
      <c r="R133" s="168">
        <f>Q133*H133</f>
        <v>0.37440000000000001</v>
      </c>
      <c r="S133" s="168">
        <v>0</v>
      </c>
      <c r="T133" s="169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70" t="s">
        <v>133</v>
      </c>
      <c r="AT133" s="170" t="s">
        <v>154</v>
      </c>
      <c r="AU133" s="170" t="s">
        <v>81</v>
      </c>
      <c r="AY133" s="17" t="s">
        <v>112</v>
      </c>
      <c r="BE133" s="171">
        <f>IF(N133="základní",J133,0)</f>
        <v>0</v>
      </c>
      <c r="BF133" s="171">
        <f>IF(N133="snížená",J133,0)</f>
        <v>0</v>
      </c>
      <c r="BG133" s="171">
        <f>IF(N133="zákl. přenesená",J133,0)</f>
        <v>0</v>
      </c>
      <c r="BH133" s="171">
        <f>IF(N133="sníž. přenesená",J133,0)</f>
        <v>0</v>
      </c>
      <c r="BI133" s="171">
        <f>IF(N133="nulová",J133,0)</f>
        <v>0</v>
      </c>
      <c r="BJ133" s="17" t="s">
        <v>79</v>
      </c>
      <c r="BK133" s="171">
        <f>ROUND(I133*H133,2)</f>
        <v>0</v>
      </c>
      <c r="BL133" s="17" t="s">
        <v>119</v>
      </c>
      <c r="BM133" s="170" t="s">
        <v>480</v>
      </c>
    </row>
    <row r="134" spans="1:65" s="13" customFormat="1">
      <c r="B134" s="172"/>
      <c r="D134" s="173" t="s">
        <v>120</v>
      </c>
      <c r="E134" s="174" t="s">
        <v>1</v>
      </c>
      <c r="F134" s="175" t="s">
        <v>481</v>
      </c>
      <c r="H134" s="176">
        <v>2080</v>
      </c>
      <c r="I134" s="177"/>
      <c r="L134" s="172"/>
      <c r="M134" s="178"/>
      <c r="N134" s="179"/>
      <c r="O134" s="179"/>
      <c r="P134" s="179"/>
      <c r="Q134" s="179"/>
      <c r="R134" s="179"/>
      <c r="S134" s="179"/>
      <c r="T134" s="180"/>
      <c r="AT134" s="174" t="s">
        <v>120</v>
      </c>
      <c r="AU134" s="174" t="s">
        <v>81</v>
      </c>
      <c r="AV134" s="13" t="s">
        <v>81</v>
      </c>
      <c r="AW134" s="13" t="s">
        <v>28</v>
      </c>
      <c r="AX134" s="13" t="s">
        <v>79</v>
      </c>
      <c r="AY134" s="174" t="s">
        <v>112</v>
      </c>
    </row>
    <row r="135" spans="1:65" s="2" customFormat="1" ht="14.45" customHeight="1">
      <c r="A135" s="32"/>
      <c r="B135" s="157"/>
      <c r="C135" s="158">
        <v>7</v>
      </c>
      <c r="D135" s="158" t="s">
        <v>115</v>
      </c>
      <c r="E135" s="159" t="s">
        <v>198</v>
      </c>
      <c r="F135" s="160" t="s">
        <v>199</v>
      </c>
      <c r="G135" s="161" t="s">
        <v>137</v>
      </c>
      <c r="H135" s="162">
        <v>1040</v>
      </c>
      <c r="I135" s="163"/>
      <c r="J135" s="164">
        <f>ROUND(I135*H135,2)</f>
        <v>0</v>
      </c>
      <c r="K135" s="165"/>
      <c r="L135" s="33"/>
      <c r="M135" s="166" t="s">
        <v>1</v>
      </c>
      <c r="N135" s="167" t="s">
        <v>36</v>
      </c>
      <c r="O135" s="58"/>
      <c r="P135" s="168">
        <f>O135*H135</f>
        <v>0</v>
      </c>
      <c r="Q135" s="168">
        <v>0</v>
      </c>
      <c r="R135" s="168">
        <f>Q135*H135</f>
        <v>0</v>
      </c>
      <c r="S135" s="168">
        <v>0</v>
      </c>
      <c r="T135" s="169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70" t="s">
        <v>119</v>
      </c>
      <c r="AT135" s="170" t="s">
        <v>115</v>
      </c>
      <c r="AU135" s="170" t="s">
        <v>81</v>
      </c>
      <c r="AY135" s="17" t="s">
        <v>112</v>
      </c>
      <c r="BE135" s="171">
        <f>IF(N135="základní",J135,0)</f>
        <v>0</v>
      </c>
      <c r="BF135" s="171">
        <f>IF(N135="snížená",J135,0)</f>
        <v>0</v>
      </c>
      <c r="BG135" s="171">
        <f>IF(N135="zákl. přenesená",J135,0)</f>
        <v>0</v>
      </c>
      <c r="BH135" s="171">
        <f>IF(N135="sníž. přenesená",J135,0)</f>
        <v>0</v>
      </c>
      <c r="BI135" s="171">
        <f>IF(N135="nulová",J135,0)</f>
        <v>0</v>
      </c>
      <c r="BJ135" s="17" t="s">
        <v>79</v>
      </c>
      <c r="BK135" s="171">
        <f>ROUND(I135*H135,2)</f>
        <v>0</v>
      </c>
      <c r="BL135" s="17" t="s">
        <v>119</v>
      </c>
      <c r="BM135" s="170" t="s">
        <v>482</v>
      </c>
    </row>
    <row r="136" spans="1:65" s="13" customFormat="1">
      <c r="B136" s="172"/>
      <c r="D136" s="173" t="s">
        <v>120</v>
      </c>
      <c r="E136" s="174" t="s">
        <v>1</v>
      </c>
      <c r="F136" s="175" t="s">
        <v>474</v>
      </c>
      <c r="H136" s="176">
        <v>1040</v>
      </c>
      <c r="I136" s="177"/>
      <c r="L136" s="172"/>
      <c r="M136" s="178"/>
      <c r="N136" s="179"/>
      <c r="O136" s="179"/>
      <c r="P136" s="179"/>
      <c r="Q136" s="179"/>
      <c r="R136" s="179"/>
      <c r="S136" s="179"/>
      <c r="T136" s="180"/>
      <c r="AT136" s="174" t="s">
        <v>120</v>
      </c>
      <c r="AU136" s="174" t="s">
        <v>81</v>
      </c>
      <c r="AV136" s="13" t="s">
        <v>81</v>
      </c>
      <c r="AW136" s="13" t="s">
        <v>28</v>
      </c>
      <c r="AX136" s="13" t="s">
        <v>79</v>
      </c>
      <c r="AY136" s="174" t="s">
        <v>112</v>
      </c>
    </row>
    <row r="137" spans="1:65" s="2" customFormat="1" ht="21.6" customHeight="1">
      <c r="A137" s="32"/>
      <c r="B137" s="157"/>
      <c r="C137" s="158">
        <v>8</v>
      </c>
      <c r="D137" s="158" t="s">
        <v>115</v>
      </c>
      <c r="E137" s="159" t="s">
        <v>211</v>
      </c>
      <c r="F137" s="160" t="s">
        <v>212</v>
      </c>
      <c r="G137" s="161" t="s">
        <v>188</v>
      </c>
      <c r="H137" s="162">
        <v>1386</v>
      </c>
      <c r="I137" s="163"/>
      <c r="J137" s="164">
        <f>ROUND(I137*H137,2)</f>
        <v>0</v>
      </c>
      <c r="K137" s="165"/>
      <c r="L137" s="33"/>
      <c r="M137" s="166" t="s">
        <v>1</v>
      </c>
      <c r="N137" s="167" t="s">
        <v>36</v>
      </c>
      <c r="O137" s="58"/>
      <c r="P137" s="168">
        <f>O137*H137</f>
        <v>0</v>
      </c>
      <c r="Q137" s="168">
        <v>0</v>
      </c>
      <c r="R137" s="168">
        <f>Q137*H137</f>
        <v>0</v>
      </c>
      <c r="S137" s="168">
        <v>0</v>
      </c>
      <c r="T137" s="169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70" t="s">
        <v>119</v>
      </c>
      <c r="AT137" s="170" t="s">
        <v>115</v>
      </c>
      <c r="AU137" s="170" t="s">
        <v>81</v>
      </c>
      <c r="AY137" s="17" t="s">
        <v>112</v>
      </c>
      <c r="BE137" s="171">
        <f>IF(N137="základní",J137,0)</f>
        <v>0</v>
      </c>
      <c r="BF137" s="171">
        <f>IF(N137="snížená",J137,0)</f>
        <v>0</v>
      </c>
      <c r="BG137" s="171">
        <f>IF(N137="zákl. přenesená",J137,0)</f>
        <v>0</v>
      </c>
      <c r="BH137" s="171">
        <f>IF(N137="sníž. přenesená",J137,0)</f>
        <v>0</v>
      </c>
      <c r="BI137" s="171">
        <f>IF(N137="nulová",J137,0)</f>
        <v>0</v>
      </c>
      <c r="BJ137" s="17" t="s">
        <v>79</v>
      </c>
      <c r="BK137" s="171">
        <f>ROUND(I137*H137,2)</f>
        <v>0</v>
      </c>
      <c r="BL137" s="17" t="s">
        <v>119</v>
      </c>
      <c r="BM137" s="170" t="s">
        <v>483</v>
      </c>
    </row>
    <row r="138" spans="1:65" s="13" customFormat="1">
      <c r="B138" s="172"/>
      <c r="D138" s="173" t="s">
        <v>120</v>
      </c>
      <c r="E138" s="174" t="s">
        <v>1</v>
      </c>
      <c r="F138" s="175" t="s">
        <v>484</v>
      </c>
      <c r="H138" s="176">
        <v>1386</v>
      </c>
      <c r="I138" s="177"/>
      <c r="L138" s="172"/>
      <c r="M138" s="178"/>
      <c r="N138" s="179"/>
      <c r="O138" s="179"/>
      <c r="P138" s="179"/>
      <c r="Q138" s="179"/>
      <c r="R138" s="179"/>
      <c r="S138" s="179"/>
      <c r="T138" s="180"/>
      <c r="AT138" s="174" t="s">
        <v>120</v>
      </c>
      <c r="AU138" s="174" t="s">
        <v>81</v>
      </c>
      <c r="AV138" s="13" t="s">
        <v>81</v>
      </c>
      <c r="AW138" s="13" t="s">
        <v>28</v>
      </c>
      <c r="AX138" s="13" t="s">
        <v>79</v>
      </c>
      <c r="AY138" s="174" t="s">
        <v>112</v>
      </c>
    </row>
    <row r="139" spans="1:65" s="2" customFormat="1" ht="14.45" customHeight="1">
      <c r="A139" s="32"/>
      <c r="B139" s="157"/>
      <c r="C139" s="189">
        <v>9</v>
      </c>
      <c r="D139" s="189" t="s">
        <v>154</v>
      </c>
      <c r="E139" s="190" t="s">
        <v>485</v>
      </c>
      <c r="F139" s="191" t="s">
        <v>486</v>
      </c>
      <c r="G139" s="192" t="s">
        <v>137</v>
      </c>
      <c r="H139" s="193">
        <v>2</v>
      </c>
      <c r="I139" s="194"/>
      <c r="J139" s="195">
        <f>ROUND(I139*H139,2)</f>
        <v>0</v>
      </c>
      <c r="K139" s="196"/>
      <c r="L139" s="197"/>
      <c r="M139" s="198" t="s">
        <v>1</v>
      </c>
      <c r="N139" s="199" t="s">
        <v>36</v>
      </c>
      <c r="O139" s="58"/>
      <c r="P139" s="168">
        <f>O139*H139</f>
        <v>0</v>
      </c>
      <c r="Q139" s="168">
        <v>0.24418999999999999</v>
      </c>
      <c r="R139" s="168">
        <f>Q139*H139</f>
        <v>0.48837999999999998</v>
      </c>
      <c r="S139" s="168">
        <v>0</v>
      </c>
      <c r="T139" s="169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70" t="s">
        <v>133</v>
      </c>
      <c r="AT139" s="170" t="s">
        <v>154</v>
      </c>
      <c r="AU139" s="170" t="s">
        <v>81</v>
      </c>
      <c r="AY139" s="17" t="s">
        <v>112</v>
      </c>
      <c r="BE139" s="171">
        <f>IF(N139="základní",J139,0)</f>
        <v>0</v>
      </c>
      <c r="BF139" s="171">
        <f>IF(N139="snížená",J139,0)</f>
        <v>0</v>
      </c>
      <c r="BG139" s="171">
        <f>IF(N139="zákl. přenesená",J139,0)</f>
        <v>0</v>
      </c>
      <c r="BH139" s="171">
        <f>IF(N139="sníž. přenesená",J139,0)</f>
        <v>0</v>
      </c>
      <c r="BI139" s="171">
        <f>IF(N139="nulová",J139,0)</f>
        <v>0</v>
      </c>
      <c r="BJ139" s="17" t="s">
        <v>79</v>
      </c>
      <c r="BK139" s="171">
        <f>ROUND(I139*H139,2)</f>
        <v>0</v>
      </c>
      <c r="BL139" s="17" t="s">
        <v>119</v>
      </c>
      <c r="BM139" s="170" t="s">
        <v>487</v>
      </c>
    </row>
    <row r="140" spans="1:65" s="13" customFormat="1">
      <c r="B140" s="172"/>
      <c r="D140" s="173" t="s">
        <v>120</v>
      </c>
      <c r="E140" s="174" t="s">
        <v>1</v>
      </c>
      <c r="F140" s="175" t="s">
        <v>81</v>
      </c>
      <c r="H140" s="176">
        <v>2</v>
      </c>
      <c r="I140" s="177"/>
      <c r="L140" s="172"/>
      <c r="M140" s="178"/>
      <c r="N140" s="179"/>
      <c r="O140" s="179"/>
      <c r="P140" s="179"/>
      <c r="Q140" s="179"/>
      <c r="R140" s="179"/>
      <c r="S140" s="179"/>
      <c r="T140" s="180"/>
      <c r="AT140" s="174" t="s">
        <v>120</v>
      </c>
      <c r="AU140" s="174" t="s">
        <v>81</v>
      </c>
      <c r="AV140" s="13" t="s">
        <v>81</v>
      </c>
      <c r="AW140" s="13" t="s">
        <v>28</v>
      </c>
      <c r="AX140" s="13" t="s">
        <v>79</v>
      </c>
      <c r="AY140" s="174" t="s">
        <v>112</v>
      </c>
    </row>
    <row r="141" spans="1:65" s="2" customFormat="1" ht="14.45" customHeight="1">
      <c r="A141" s="32"/>
      <c r="B141" s="157"/>
      <c r="C141" s="158">
        <v>10</v>
      </c>
      <c r="D141" s="158" t="s">
        <v>115</v>
      </c>
      <c r="E141" s="159" t="s">
        <v>215</v>
      </c>
      <c r="F141" s="160" t="s">
        <v>216</v>
      </c>
      <c r="G141" s="161" t="s">
        <v>137</v>
      </c>
      <c r="H141" s="162">
        <v>22</v>
      </c>
      <c r="I141" s="163"/>
      <c r="J141" s="164">
        <f>ROUND(I141*H141,2)</f>
        <v>0</v>
      </c>
      <c r="K141" s="165"/>
      <c r="L141" s="33"/>
      <c r="M141" s="166" t="s">
        <v>1</v>
      </c>
      <c r="N141" s="167" t="s">
        <v>36</v>
      </c>
      <c r="O141" s="58"/>
      <c r="P141" s="168">
        <f>O141*H141</f>
        <v>0</v>
      </c>
      <c r="Q141" s="168">
        <v>0</v>
      </c>
      <c r="R141" s="168">
        <f>Q141*H141</f>
        <v>0</v>
      </c>
      <c r="S141" s="168">
        <v>0</v>
      </c>
      <c r="T141" s="169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70" t="s">
        <v>119</v>
      </c>
      <c r="AT141" s="170" t="s">
        <v>115</v>
      </c>
      <c r="AU141" s="170" t="s">
        <v>81</v>
      </c>
      <c r="AY141" s="17" t="s">
        <v>112</v>
      </c>
      <c r="BE141" s="171">
        <f>IF(N141="základní",J141,0)</f>
        <v>0</v>
      </c>
      <c r="BF141" s="171">
        <f>IF(N141="snížená",J141,0)</f>
        <v>0</v>
      </c>
      <c r="BG141" s="171">
        <f>IF(N141="zákl. přenesená",J141,0)</f>
        <v>0</v>
      </c>
      <c r="BH141" s="171">
        <f>IF(N141="sníž. přenesená",J141,0)</f>
        <v>0</v>
      </c>
      <c r="BI141" s="171">
        <f>IF(N141="nulová",J141,0)</f>
        <v>0</v>
      </c>
      <c r="BJ141" s="17" t="s">
        <v>79</v>
      </c>
      <c r="BK141" s="171">
        <f>ROUND(I141*H141,2)</f>
        <v>0</v>
      </c>
      <c r="BL141" s="17" t="s">
        <v>119</v>
      </c>
      <c r="BM141" s="170" t="s">
        <v>488</v>
      </c>
    </row>
    <row r="142" spans="1:65" s="13" customFormat="1">
      <c r="B142" s="172"/>
      <c r="D142" s="173" t="s">
        <v>120</v>
      </c>
      <c r="E142" s="174" t="s">
        <v>1</v>
      </c>
      <c r="F142" s="175" t="s">
        <v>489</v>
      </c>
      <c r="H142" s="176">
        <v>22</v>
      </c>
      <c r="I142" s="177"/>
      <c r="L142" s="172"/>
      <c r="M142" s="178"/>
      <c r="N142" s="179"/>
      <c r="O142" s="179"/>
      <c r="P142" s="179"/>
      <c r="Q142" s="179"/>
      <c r="R142" s="179"/>
      <c r="S142" s="179"/>
      <c r="T142" s="180"/>
      <c r="AT142" s="174" t="s">
        <v>120</v>
      </c>
      <c r="AU142" s="174" t="s">
        <v>81</v>
      </c>
      <c r="AV142" s="13" t="s">
        <v>81</v>
      </c>
      <c r="AW142" s="13" t="s">
        <v>28</v>
      </c>
      <c r="AX142" s="13" t="s">
        <v>79</v>
      </c>
      <c r="AY142" s="174" t="s">
        <v>112</v>
      </c>
    </row>
    <row r="143" spans="1:65" s="2" customFormat="1" ht="21.6" customHeight="1">
      <c r="A143" s="32"/>
      <c r="B143" s="157"/>
      <c r="C143" s="158">
        <v>11</v>
      </c>
      <c r="D143" s="158" t="s">
        <v>115</v>
      </c>
      <c r="E143" s="159" t="s">
        <v>219</v>
      </c>
      <c r="F143" s="160" t="s">
        <v>220</v>
      </c>
      <c r="G143" s="161" t="s">
        <v>221</v>
      </c>
      <c r="H143" s="162">
        <v>60</v>
      </c>
      <c r="I143" s="163"/>
      <c r="J143" s="164">
        <f>ROUND(I143*H143,2)</f>
        <v>0</v>
      </c>
      <c r="K143" s="165"/>
      <c r="L143" s="33"/>
      <c r="M143" s="166" t="s">
        <v>1</v>
      </c>
      <c r="N143" s="167" t="s">
        <v>36</v>
      </c>
      <c r="O143" s="58"/>
      <c r="P143" s="168">
        <f>O143*H143</f>
        <v>0</v>
      </c>
      <c r="Q143" s="168">
        <v>0</v>
      </c>
      <c r="R143" s="168">
        <f>Q143*H143</f>
        <v>0</v>
      </c>
      <c r="S143" s="168">
        <v>0</v>
      </c>
      <c r="T143" s="169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70" t="s">
        <v>119</v>
      </c>
      <c r="AT143" s="170" t="s">
        <v>115</v>
      </c>
      <c r="AU143" s="170" t="s">
        <v>81</v>
      </c>
      <c r="AY143" s="17" t="s">
        <v>112</v>
      </c>
      <c r="BE143" s="171">
        <f>IF(N143="základní",J143,0)</f>
        <v>0</v>
      </c>
      <c r="BF143" s="171">
        <f>IF(N143="snížená",J143,0)</f>
        <v>0</v>
      </c>
      <c r="BG143" s="171">
        <f>IF(N143="zákl. přenesená",J143,0)</f>
        <v>0</v>
      </c>
      <c r="BH143" s="171">
        <f>IF(N143="sníž. přenesená",J143,0)</f>
        <v>0</v>
      </c>
      <c r="BI143" s="171">
        <f>IF(N143="nulová",J143,0)</f>
        <v>0</v>
      </c>
      <c r="BJ143" s="17" t="s">
        <v>79</v>
      </c>
      <c r="BK143" s="171">
        <f>ROUND(I143*H143,2)</f>
        <v>0</v>
      </c>
      <c r="BL143" s="17" t="s">
        <v>119</v>
      </c>
      <c r="BM143" s="170" t="s">
        <v>490</v>
      </c>
    </row>
    <row r="144" spans="1:65" s="13" customFormat="1">
      <c r="B144" s="172"/>
      <c r="D144" s="173" t="s">
        <v>120</v>
      </c>
      <c r="E144" s="174" t="s">
        <v>1</v>
      </c>
      <c r="F144" s="175" t="s">
        <v>491</v>
      </c>
      <c r="H144" s="176">
        <v>60</v>
      </c>
      <c r="I144" s="177"/>
      <c r="L144" s="172"/>
      <c r="M144" s="178"/>
      <c r="N144" s="179"/>
      <c r="O144" s="179"/>
      <c r="P144" s="179"/>
      <c r="Q144" s="179"/>
      <c r="R144" s="179"/>
      <c r="S144" s="179"/>
      <c r="T144" s="180"/>
      <c r="AT144" s="174" t="s">
        <v>120</v>
      </c>
      <c r="AU144" s="174" t="s">
        <v>81</v>
      </c>
      <c r="AV144" s="13" t="s">
        <v>81</v>
      </c>
      <c r="AW144" s="13" t="s">
        <v>28</v>
      </c>
      <c r="AX144" s="13" t="s">
        <v>79</v>
      </c>
      <c r="AY144" s="174" t="s">
        <v>112</v>
      </c>
    </row>
    <row r="145" spans="1:65" s="2" customFormat="1" ht="14.45" customHeight="1">
      <c r="A145" s="32"/>
      <c r="B145" s="157"/>
      <c r="C145" s="158">
        <v>12</v>
      </c>
      <c r="D145" s="158" t="s">
        <v>115</v>
      </c>
      <c r="E145" s="159" t="s">
        <v>492</v>
      </c>
      <c r="F145" s="160" t="s">
        <v>493</v>
      </c>
      <c r="G145" s="161" t="s">
        <v>221</v>
      </c>
      <c r="H145" s="162">
        <v>2</v>
      </c>
      <c r="I145" s="163"/>
      <c r="J145" s="164">
        <f>ROUND(I145*H145,2)</f>
        <v>0</v>
      </c>
      <c r="K145" s="165"/>
      <c r="L145" s="33"/>
      <c r="M145" s="166" t="s">
        <v>1</v>
      </c>
      <c r="N145" s="167" t="s">
        <v>36</v>
      </c>
      <c r="O145" s="58"/>
      <c r="P145" s="168">
        <f>O145*H145</f>
        <v>0</v>
      </c>
      <c r="Q145" s="168">
        <v>0</v>
      </c>
      <c r="R145" s="168">
        <f>Q145*H145</f>
        <v>0</v>
      </c>
      <c r="S145" s="168">
        <v>0</v>
      </c>
      <c r="T145" s="169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119</v>
      </c>
      <c r="AT145" s="170" t="s">
        <v>115</v>
      </c>
      <c r="AU145" s="170" t="s">
        <v>81</v>
      </c>
      <c r="AY145" s="17" t="s">
        <v>112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17" t="s">
        <v>79</v>
      </c>
      <c r="BK145" s="171">
        <f>ROUND(I145*H145,2)</f>
        <v>0</v>
      </c>
      <c r="BL145" s="17" t="s">
        <v>119</v>
      </c>
      <c r="BM145" s="170" t="s">
        <v>494</v>
      </c>
    </row>
    <row r="146" spans="1:65" s="13" customFormat="1">
      <c r="B146" s="172"/>
      <c r="D146" s="173" t="s">
        <v>120</v>
      </c>
      <c r="E146" s="174" t="s">
        <v>1</v>
      </c>
      <c r="F146" s="175" t="s">
        <v>81</v>
      </c>
      <c r="H146" s="176">
        <v>2</v>
      </c>
      <c r="I146" s="177"/>
      <c r="L146" s="172"/>
      <c r="M146" s="178"/>
      <c r="N146" s="179"/>
      <c r="O146" s="179"/>
      <c r="P146" s="179"/>
      <c r="Q146" s="179"/>
      <c r="R146" s="179"/>
      <c r="S146" s="179"/>
      <c r="T146" s="180"/>
      <c r="AT146" s="174" t="s">
        <v>120</v>
      </c>
      <c r="AU146" s="174" t="s">
        <v>81</v>
      </c>
      <c r="AV146" s="13" t="s">
        <v>81</v>
      </c>
      <c r="AW146" s="13" t="s">
        <v>28</v>
      </c>
      <c r="AX146" s="13" t="s">
        <v>79</v>
      </c>
      <c r="AY146" s="174" t="s">
        <v>112</v>
      </c>
    </row>
    <row r="147" spans="1:65" s="2" customFormat="1" ht="14.45" customHeight="1">
      <c r="A147" s="32"/>
      <c r="B147" s="157"/>
      <c r="C147" s="158">
        <v>13</v>
      </c>
      <c r="D147" s="158" t="s">
        <v>115</v>
      </c>
      <c r="E147" s="159" t="s">
        <v>223</v>
      </c>
      <c r="F147" s="160" t="s">
        <v>224</v>
      </c>
      <c r="G147" s="161" t="s">
        <v>195</v>
      </c>
      <c r="H147" s="162">
        <v>661</v>
      </c>
      <c r="I147" s="163"/>
      <c r="J147" s="164">
        <f>ROUND(I147*H147,2)</f>
        <v>0</v>
      </c>
      <c r="K147" s="165"/>
      <c r="L147" s="33"/>
      <c r="M147" s="166" t="s">
        <v>1</v>
      </c>
      <c r="N147" s="167" t="s">
        <v>36</v>
      </c>
      <c r="O147" s="58"/>
      <c r="P147" s="168">
        <f>O147*H147</f>
        <v>0</v>
      </c>
      <c r="Q147" s="168">
        <v>0</v>
      </c>
      <c r="R147" s="168">
        <f>Q147*H147</f>
        <v>0</v>
      </c>
      <c r="S147" s="168">
        <v>0</v>
      </c>
      <c r="T147" s="169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70" t="s">
        <v>119</v>
      </c>
      <c r="AT147" s="170" t="s">
        <v>115</v>
      </c>
      <c r="AU147" s="170" t="s">
        <v>81</v>
      </c>
      <c r="AY147" s="17" t="s">
        <v>112</v>
      </c>
      <c r="BE147" s="171">
        <f>IF(N147="základní",J147,0)</f>
        <v>0</v>
      </c>
      <c r="BF147" s="171">
        <f>IF(N147="snížená",J147,0)</f>
        <v>0</v>
      </c>
      <c r="BG147" s="171">
        <f>IF(N147="zákl. přenesená",J147,0)</f>
        <v>0</v>
      </c>
      <c r="BH147" s="171">
        <f>IF(N147="sníž. přenesená",J147,0)</f>
        <v>0</v>
      </c>
      <c r="BI147" s="171">
        <f>IF(N147="nulová",J147,0)</f>
        <v>0</v>
      </c>
      <c r="BJ147" s="17" t="s">
        <v>79</v>
      </c>
      <c r="BK147" s="171">
        <f>ROUND(I147*H147,2)</f>
        <v>0</v>
      </c>
      <c r="BL147" s="17" t="s">
        <v>119</v>
      </c>
      <c r="BM147" s="170" t="s">
        <v>495</v>
      </c>
    </row>
    <row r="148" spans="1:65" s="13" customFormat="1">
      <c r="B148" s="172"/>
      <c r="D148" s="173" t="s">
        <v>120</v>
      </c>
      <c r="E148" s="174" t="s">
        <v>1</v>
      </c>
      <c r="F148" s="175" t="s">
        <v>496</v>
      </c>
      <c r="H148" s="176">
        <v>661</v>
      </c>
      <c r="I148" s="177"/>
      <c r="L148" s="172"/>
      <c r="M148" s="178"/>
      <c r="N148" s="179"/>
      <c r="O148" s="179"/>
      <c r="P148" s="179"/>
      <c r="Q148" s="179"/>
      <c r="R148" s="179"/>
      <c r="S148" s="179"/>
      <c r="T148" s="180"/>
      <c r="AT148" s="174" t="s">
        <v>120</v>
      </c>
      <c r="AU148" s="174" t="s">
        <v>81</v>
      </c>
      <c r="AV148" s="13" t="s">
        <v>81</v>
      </c>
      <c r="AW148" s="13" t="s">
        <v>28</v>
      </c>
      <c r="AX148" s="13" t="s">
        <v>79</v>
      </c>
      <c r="AY148" s="174" t="s">
        <v>112</v>
      </c>
    </row>
    <row r="149" spans="1:65" s="2" customFormat="1" ht="14.45" customHeight="1">
      <c r="A149" s="32"/>
      <c r="B149" s="157"/>
      <c r="C149" s="189">
        <v>14</v>
      </c>
      <c r="D149" s="189" t="s">
        <v>154</v>
      </c>
      <c r="E149" s="190" t="s">
        <v>227</v>
      </c>
      <c r="F149" s="191" t="s">
        <v>228</v>
      </c>
      <c r="G149" s="192" t="s">
        <v>137</v>
      </c>
      <c r="H149" s="193">
        <v>2644</v>
      </c>
      <c r="I149" s="194"/>
      <c r="J149" s="195">
        <f>ROUND(I149*H149,2)</f>
        <v>0</v>
      </c>
      <c r="K149" s="196"/>
      <c r="L149" s="197"/>
      <c r="M149" s="198" t="s">
        <v>1</v>
      </c>
      <c r="N149" s="199" t="s">
        <v>36</v>
      </c>
      <c r="O149" s="58"/>
      <c r="P149" s="168">
        <f>O149*H149</f>
        <v>0</v>
      </c>
      <c r="Q149" s="168">
        <v>5.1999999999999995E-4</v>
      </c>
      <c r="R149" s="168">
        <f>Q149*H149</f>
        <v>1.3748799999999999</v>
      </c>
      <c r="S149" s="168">
        <v>0</v>
      </c>
      <c r="T149" s="169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133</v>
      </c>
      <c r="AT149" s="170" t="s">
        <v>154</v>
      </c>
      <c r="AU149" s="170" t="s">
        <v>81</v>
      </c>
      <c r="AY149" s="17" t="s">
        <v>112</v>
      </c>
      <c r="BE149" s="171">
        <f>IF(N149="základní",J149,0)</f>
        <v>0</v>
      </c>
      <c r="BF149" s="171">
        <f>IF(N149="snížená",J149,0)</f>
        <v>0</v>
      </c>
      <c r="BG149" s="171">
        <f>IF(N149="zákl. přenesená",J149,0)</f>
        <v>0</v>
      </c>
      <c r="BH149" s="171">
        <f>IF(N149="sníž. přenesená",J149,0)</f>
        <v>0</v>
      </c>
      <c r="BI149" s="171">
        <f>IF(N149="nulová",J149,0)</f>
        <v>0</v>
      </c>
      <c r="BJ149" s="17" t="s">
        <v>79</v>
      </c>
      <c r="BK149" s="171">
        <f>ROUND(I149*H149,2)</f>
        <v>0</v>
      </c>
      <c r="BL149" s="17" t="s">
        <v>119</v>
      </c>
      <c r="BM149" s="170" t="s">
        <v>497</v>
      </c>
    </row>
    <row r="150" spans="1:65" s="13" customFormat="1">
      <c r="B150" s="172"/>
      <c r="D150" s="173" t="s">
        <v>120</v>
      </c>
      <c r="E150" s="174" t="s">
        <v>1</v>
      </c>
      <c r="F150" s="175" t="s">
        <v>498</v>
      </c>
      <c r="H150" s="176">
        <v>2644</v>
      </c>
      <c r="I150" s="177"/>
      <c r="L150" s="172"/>
      <c r="M150" s="178"/>
      <c r="N150" s="179"/>
      <c r="O150" s="179"/>
      <c r="P150" s="179"/>
      <c r="Q150" s="179"/>
      <c r="R150" s="179"/>
      <c r="S150" s="179"/>
      <c r="T150" s="180"/>
      <c r="AT150" s="174" t="s">
        <v>120</v>
      </c>
      <c r="AU150" s="174" t="s">
        <v>81</v>
      </c>
      <c r="AV150" s="13" t="s">
        <v>81</v>
      </c>
      <c r="AW150" s="13" t="s">
        <v>28</v>
      </c>
      <c r="AX150" s="13" t="s">
        <v>71</v>
      </c>
      <c r="AY150" s="174" t="s">
        <v>112</v>
      </c>
    </row>
    <row r="151" spans="1:65" s="14" customFormat="1">
      <c r="B151" s="181"/>
      <c r="D151" s="173" t="s">
        <v>120</v>
      </c>
      <c r="E151" s="182" t="s">
        <v>1</v>
      </c>
      <c r="F151" s="183" t="s">
        <v>122</v>
      </c>
      <c r="H151" s="184">
        <v>2644</v>
      </c>
      <c r="I151" s="185"/>
      <c r="L151" s="181"/>
      <c r="M151" s="186"/>
      <c r="N151" s="187"/>
      <c r="O151" s="187"/>
      <c r="P151" s="187"/>
      <c r="Q151" s="187"/>
      <c r="R151" s="187"/>
      <c r="S151" s="187"/>
      <c r="T151" s="188"/>
      <c r="AT151" s="182" t="s">
        <v>120</v>
      </c>
      <c r="AU151" s="182" t="s">
        <v>81</v>
      </c>
      <c r="AV151" s="14" t="s">
        <v>119</v>
      </c>
      <c r="AW151" s="14" t="s">
        <v>28</v>
      </c>
      <c r="AX151" s="14" t="s">
        <v>79</v>
      </c>
      <c r="AY151" s="182" t="s">
        <v>112</v>
      </c>
    </row>
    <row r="152" spans="1:65" s="2" customFormat="1" ht="21.6" customHeight="1">
      <c r="A152" s="32"/>
      <c r="B152" s="157"/>
      <c r="C152" s="189">
        <v>15</v>
      </c>
      <c r="D152" s="189" t="s">
        <v>154</v>
      </c>
      <c r="E152" s="190" t="s">
        <v>231</v>
      </c>
      <c r="F152" s="191" t="s">
        <v>232</v>
      </c>
      <c r="G152" s="192" t="s">
        <v>137</v>
      </c>
      <c r="H152" s="193">
        <v>2644</v>
      </c>
      <c r="I152" s="194"/>
      <c r="J152" s="195">
        <f>ROUND(I152*H152,2)</f>
        <v>0</v>
      </c>
      <c r="K152" s="196"/>
      <c r="L152" s="197"/>
      <c r="M152" s="198" t="s">
        <v>1</v>
      </c>
      <c r="N152" s="199" t="s">
        <v>36</v>
      </c>
      <c r="O152" s="58"/>
      <c r="P152" s="168">
        <f>O152*H152</f>
        <v>0</v>
      </c>
      <c r="Q152" s="168">
        <v>9.0000000000000006E-5</v>
      </c>
      <c r="R152" s="168">
        <f>Q152*H152</f>
        <v>0.23796</v>
      </c>
      <c r="S152" s="168">
        <v>0</v>
      </c>
      <c r="T152" s="169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133</v>
      </c>
      <c r="AT152" s="170" t="s">
        <v>154</v>
      </c>
      <c r="AU152" s="170" t="s">
        <v>81</v>
      </c>
      <c r="AY152" s="17" t="s">
        <v>112</v>
      </c>
      <c r="BE152" s="171">
        <f>IF(N152="základní",J152,0)</f>
        <v>0</v>
      </c>
      <c r="BF152" s="171">
        <f>IF(N152="snížená",J152,0)</f>
        <v>0</v>
      </c>
      <c r="BG152" s="171">
        <f>IF(N152="zákl. přenesená",J152,0)</f>
        <v>0</v>
      </c>
      <c r="BH152" s="171">
        <f>IF(N152="sníž. přenesená",J152,0)</f>
        <v>0</v>
      </c>
      <c r="BI152" s="171">
        <f>IF(N152="nulová",J152,0)</f>
        <v>0</v>
      </c>
      <c r="BJ152" s="17" t="s">
        <v>79</v>
      </c>
      <c r="BK152" s="171">
        <f>ROUND(I152*H152,2)</f>
        <v>0</v>
      </c>
      <c r="BL152" s="17" t="s">
        <v>119</v>
      </c>
      <c r="BM152" s="170" t="s">
        <v>499</v>
      </c>
    </row>
    <row r="153" spans="1:65" s="13" customFormat="1">
      <c r="B153" s="172"/>
      <c r="D153" s="173" t="s">
        <v>120</v>
      </c>
      <c r="E153" s="174" t="s">
        <v>1</v>
      </c>
      <c r="F153" s="175" t="s">
        <v>498</v>
      </c>
      <c r="H153" s="176">
        <v>2644</v>
      </c>
      <c r="I153" s="177"/>
      <c r="L153" s="172"/>
      <c r="M153" s="178"/>
      <c r="N153" s="179"/>
      <c r="O153" s="179"/>
      <c r="P153" s="179"/>
      <c r="Q153" s="179"/>
      <c r="R153" s="179"/>
      <c r="S153" s="179"/>
      <c r="T153" s="180"/>
      <c r="AT153" s="174" t="s">
        <v>120</v>
      </c>
      <c r="AU153" s="174" t="s">
        <v>81</v>
      </c>
      <c r="AV153" s="13" t="s">
        <v>81</v>
      </c>
      <c r="AW153" s="13" t="s">
        <v>28</v>
      </c>
      <c r="AX153" s="13" t="s">
        <v>71</v>
      </c>
      <c r="AY153" s="174" t="s">
        <v>112</v>
      </c>
    </row>
    <row r="154" spans="1:65" s="14" customFormat="1">
      <c r="B154" s="181"/>
      <c r="D154" s="173" t="s">
        <v>120</v>
      </c>
      <c r="E154" s="182" t="s">
        <v>1</v>
      </c>
      <c r="F154" s="183" t="s">
        <v>122</v>
      </c>
      <c r="H154" s="184">
        <v>2644</v>
      </c>
      <c r="I154" s="185"/>
      <c r="L154" s="181"/>
      <c r="M154" s="186"/>
      <c r="N154" s="187"/>
      <c r="O154" s="187"/>
      <c r="P154" s="187"/>
      <c r="Q154" s="187"/>
      <c r="R154" s="187"/>
      <c r="S154" s="187"/>
      <c r="T154" s="188"/>
      <c r="AT154" s="182" t="s">
        <v>120</v>
      </c>
      <c r="AU154" s="182" t="s">
        <v>81</v>
      </c>
      <c r="AV154" s="14" t="s">
        <v>119</v>
      </c>
      <c r="AW154" s="14" t="s">
        <v>28</v>
      </c>
      <c r="AX154" s="14" t="s">
        <v>79</v>
      </c>
      <c r="AY154" s="182" t="s">
        <v>112</v>
      </c>
    </row>
    <row r="155" spans="1:65" s="2" customFormat="1" ht="21.6" customHeight="1">
      <c r="A155" s="32"/>
      <c r="B155" s="157"/>
      <c r="C155" s="189">
        <v>16</v>
      </c>
      <c r="D155" s="189" t="s">
        <v>154</v>
      </c>
      <c r="E155" s="190" t="s">
        <v>234</v>
      </c>
      <c r="F155" s="191" t="s">
        <v>235</v>
      </c>
      <c r="G155" s="192" t="s">
        <v>137</v>
      </c>
      <c r="H155" s="193">
        <v>661</v>
      </c>
      <c r="I155" s="194"/>
      <c r="J155" s="195">
        <f>ROUND(I155*H155,2)</f>
        <v>0</v>
      </c>
      <c r="K155" s="196"/>
      <c r="L155" s="197"/>
      <c r="M155" s="198" t="s">
        <v>1</v>
      </c>
      <c r="N155" s="199" t="s">
        <v>36</v>
      </c>
      <c r="O155" s="58"/>
      <c r="P155" s="168">
        <f>O155*H155</f>
        <v>0</v>
      </c>
      <c r="Q155" s="168">
        <v>9.0000000000000006E-5</v>
      </c>
      <c r="R155" s="168">
        <f>Q155*H155</f>
        <v>5.9490000000000001E-2</v>
      </c>
      <c r="S155" s="168">
        <v>0</v>
      </c>
      <c r="T155" s="169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70" t="s">
        <v>133</v>
      </c>
      <c r="AT155" s="170" t="s">
        <v>154</v>
      </c>
      <c r="AU155" s="170" t="s">
        <v>81</v>
      </c>
      <c r="AY155" s="17" t="s">
        <v>112</v>
      </c>
      <c r="BE155" s="171">
        <f>IF(N155="základní",J155,0)</f>
        <v>0</v>
      </c>
      <c r="BF155" s="171">
        <f>IF(N155="snížená",J155,0)</f>
        <v>0</v>
      </c>
      <c r="BG155" s="171">
        <f>IF(N155="zákl. přenesená",J155,0)</f>
        <v>0</v>
      </c>
      <c r="BH155" s="171">
        <f>IF(N155="sníž. přenesená",J155,0)</f>
        <v>0</v>
      </c>
      <c r="BI155" s="171">
        <f>IF(N155="nulová",J155,0)</f>
        <v>0</v>
      </c>
      <c r="BJ155" s="17" t="s">
        <v>79</v>
      </c>
      <c r="BK155" s="171">
        <f>ROUND(I155*H155,2)</f>
        <v>0</v>
      </c>
      <c r="BL155" s="17" t="s">
        <v>119</v>
      </c>
      <c r="BM155" s="170" t="s">
        <v>500</v>
      </c>
    </row>
    <row r="156" spans="1:65" s="13" customFormat="1">
      <c r="B156" s="172"/>
      <c r="D156" s="173" t="s">
        <v>120</v>
      </c>
      <c r="E156" s="174" t="s">
        <v>1</v>
      </c>
      <c r="F156" s="175" t="s">
        <v>501</v>
      </c>
      <c r="H156" s="176">
        <v>661</v>
      </c>
      <c r="I156" s="177"/>
      <c r="L156" s="172"/>
      <c r="M156" s="178"/>
      <c r="N156" s="179"/>
      <c r="O156" s="179"/>
      <c r="P156" s="179"/>
      <c r="Q156" s="179"/>
      <c r="R156" s="179"/>
      <c r="S156" s="179"/>
      <c r="T156" s="180"/>
      <c r="AT156" s="174" t="s">
        <v>120</v>
      </c>
      <c r="AU156" s="174" t="s">
        <v>81</v>
      </c>
      <c r="AV156" s="13" t="s">
        <v>81</v>
      </c>
      <c r="AW156" s="13" t="s">
        <v>28</v>
      </c>
      <c r="AX156" s="13" t="s">
        <v>71</v>
      </c>
      <c r="AY156" s="174" t="s">
        <v>112</v>
      </c>
    </row>
    <row r="157" spans="1:65" s="14" customFormat="1">
      <c r="B157" s="181"/>
      <c r="D157" s="173" t="s">
        <v>120</v>
      </c>
      <c r="E157" s="182" t="s">
        <v>1</v>
      </c>
      <c r="F157" s="183" t="s">
        <v>122</v>
      </c>
      <c r="H157" s="184">
        <v>661</v>
      </c>
      <c r="I157" s="185"/>
      <c r="L157" s="181"/>
      <c r="M157" s="186"/>
      <c r="N157" s="187"/>
      <c r="O157" s="187"/>
      <c r="P157" s="187"/>
      <c r="Q157" s="187"/>
      <c r="R157" s="187"/>
      <c r="S157" s="187"/>
      <c r="T157" s="188"/>
      <c r="AT157" s="182" t="s">
        <v>120</v>
      </c>
      <c r="AU157" s="182" t="s">
        <v>81</v>
      </c>
      <c r="AV157" s="14" t="s">
        <v>119</v>
      </c>
      <c r="AW157" s="14" t="s">
        <v>28</v>
      </c>
      <c r="AX157" s="14" t="s">
        <v>79</v>
      </c>
      <c r="AY157" s="182" t="s">
        <v>112</v>
      </c>
    </row>
    <row r="158" spans="1:65" s="2" customFormat="1" ht="21.6" customHeight="1">
      <c r="A158" s="32"/>
      <c r="B158" s="157"/>
      <c r="C158" s="158">
        <v>17</v>
      </c>
      <c r="D158" s="158" t="s">
        <v>115</v>
      </c>
      <c r="E158" s="159" t="s">
        <v>238</v>
      </c>
      <c r="F158" s="160" t="s">
        <v>239</v>
      </c>
      <c r="G158" s="161" t="s">
        <v>204</v>
      </c>
      <c r="H158" s="162">
        <v>1.486</v>
      </c>
      <c r="I158" s="163"/>
      <c r="J158" s="164">
        <f>ROUND(I158*H158,2)</f>
        <v>0</v>
      </c>
      <c r="K158" s="165"/>
      <c r="L158" s="33"/>
      <c r="M158" s="166" t="s">
        <v>1</v>
      </c>
      <c r="N158" s="167" t="s">
        <v>36</v>
      </c>
      <c r="O158" s="58"/>
      <c r="P158" s="168">
        <f>O158*H158</f>
        <v>0</v>
      </c>
      <c r="Q158" s="168">
        <v>0</v>
      </c>
      <c r="R158" s="168">
        <f>Q158*H158</f>
        <v>0</v>
      </c>
      <c r="S158" s="168">
        <v>0</v>
      </c>
      <c r="T158" s="169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70" t="s">
        <v>119</v>
      </c>
      <c r="AT158" s="170" t="s">
        <v>115</v>
      </c>
      <c r="AU158" s="170" t="s">
        <v>81</v>
      </c>
      <c r="AY158" s="17" t="s">
        <v>112</v>
      </c>
      <c r="BE158" s="171">
        <f>IF(N158="základní",J158,0)</f>
        <v>0</v>
      </c>
      <c r="BF158" s="171">
        <f>IF(N158="snížená",J158,0)</f>
        <v>0</v>
      </c>
      <c r="BG158" s="171">
        <f>IF(N158="zákl. přenesená",J158,0)</f>
        <v>0</v>
      </c>
      <c r="BH158" s="171">
        <f>IF(N158="sníž. přenesená",J158,0)</f>
        <v>0</v>
      </c>
      <c r="BI158" s="171">
        <f>IF(N158="nulová",J158,0)</f>
        <v>0</v>
      </c>
      <c r="BJ158" s="17" t="s">
        <v>79</v>
      </c>
      <c r="BK158" s="171">
        <f>ROUND(I158*H158,2)</f>
        <v>0</v>
      </c>
      <c r="BL158" s="17" t="s">
        <v>119</v>
      </c>
      <c r="BM158" s="170" t="s">
        <v>502</v>
      </c>
    </row>
    <row r="159" spans="1:65" s="13" customFormat="1">
      <c r="B159" s="172"/>
      <c r="D159" s="173" t="s">
        <v>120</v>
      </c>
      <c r="E159" s="174" t="s">
        <v>1</v>
      </c>
      <c r="F159" s="175" t="s">
        <v>503</v>
      </c>
      <c r="H159" s="176">
        <v>1.486</v>
      </c>
      <c r="I159" s="177"/>
      <c r="L159" s="172"/>
      <c r="M159" s="178"/>
      <c r="N159" s="179"/>
      <c r="O159" s="179"/>
      <c r="P159" s="179"/>
      <c r="Q159" s="179"/>
      <c r="R159" s="179"/>
      <c r="S159" s="179"/>
      <c r="T159" s="180"/>
      <c r="AT159" s="174" t="s">
        <v>120</v>
      </c>
      <c r="AU159" s="174" t="s">
        <v>81</v>
      </c>
      <c r="AV159" s="13" t="s">
        <v>81</v>
      </c>
      <c r="AW159" s="13" t="s">
        <v>28</v>
      </c>
      <c r="AX159" s="13" t="s">
        <v>79</v>
      </c>
      <c r="AY159" s="174" t="s">
        <v>112</v>
      </c>
    </row>
    <row r="160" spans="1:65" s="2" customFormat="1" ht="21.6" customHeight="1">
      <c r="A160" s="32"/>
      <c r="B160" s="157"/>
      <c r="C160" s="158">
        <v>18</v>
      </c>
      <c r="D160" s="158" t="s">
        <v>115</v>
      </c>
      <c r="E160" s="159" t="s">
        <v>242</v>
      </c>
      <c r="F160" s="160" t="s">
        <v>243</v>
      </c>
      <c r="G160" s="161" t="s">
        <v>244</v>
      </c>
      <c r="H160" s="162">
        <v>26</v>
      </c>
      <c r="I160" s="163"/>
      <c r="J160" s="164">
        <f>ROUND(I160*H160,2)</f>
        <v>0</v>
      </c>
      <c r="K160" s="165"/>
      <c r="L160" s="33"/>
      <c r="M160" s="166" t="s">
        <v>1</v>
      </c>
      <c r="N160" s="167" t="s">
        <v>36</v>
      </c>
      <c r="O160" s="58"/>
      <c r="P160" s="168">
        <f>O160*H160</f>
        <v>0</v>
      </c>
      <c r="Q160" s="168">
        <v>0</v>
      </c>
      <c r="R160" s="168">
        <f>Q160*H160</f>
        <v>0</v>
      </c>
      <c r="S160" s="168">
        <v>0</v>
      </c>
      <c r="T160" s="16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0" t="s">
        <v>119</v>
      </c>
      <c r="AT160" s="170" t="s">
        <v>115</v>
      </c>
      <c r="AU160" s="170" t="s">
        <v>81</v>
      </c>
      <c r="AY160" s="17" t="s">
        <v>112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7" t="s">
        <v>79</v>
      </c>
      <c r="BK160" s="171">
        <f>ROUND(I160*H160,2)</f>
        <v>0</v>
      </c>
      <c r="BL160" s="17" t="s">
        <v>119</v>
      </c>
      <c r="BM160" s="170" t="s">
        <v>504</v>
      </c>
    </row>
    <row r="161" spans="1:65" s="13" customFormat="1" ht="22.5">
      <c r="B161" s="172"/>
      <c r="D161" s="173" t="s">
        <v>120</v>
      </c>
      <c r="E161" s="174" t="s">
        <v>1</v>
      </c>
      <c r="F161" s="175" t="s">
        <v>505</v>
      </c>
      <c r="H161" s="176">
        <v>26</v>
      </c>
      <c r="I161" s="177"/>
      <c r="L161" s="172"/>
      <c r="M161" s="178"/>
      <c r="N161" s="179"/>
      <c r="O161" s="179"/>
      <c r="P161" s="179"/>
      <c r="Q161" s="179"/>
      <c r="R161" s="179"/>
      <c r="S161" s="179"/>
      <c r="T161" s="180"/>
      <c r="AT161" s="174" t="s">
        <v>120</v>
      </c>
      <c r="AU161" s="174" t="s">
        <v>81</v>
      </c>
      <c r="AV161" s="13" t="s">
        <v>81</v>
      </c>
      <c r="AW161" s="13" t="s">
        <v>28</v>
      </c>
      <c r="AX161" s="13" t="s">
        <v>79</v>
      </c>
      <c r="AY161" s="174" t="s">
        <v>112</v>
      </c>
    </row>
    <row r="162" spans="1:65" s="2" customFormat="1" ht="32.450000000000003" customHeight="1">
      <c r="A162" s="32"/>
      <c r="B162" s="157"/>
      <c r="C162" s="158">
        <v>19</v>
      </c>
      <c r="D162" s="158" t="s">
        <v>115</v>
      </c>
      <c r="E162" s="159" t="s">
        <v>247</v>
      </c>
      <c r="F162" s="160" t="s">
        <v>248</v>
      </c>
      <c r="G162" s="161" t="s">
        <v>244</v>
      </c>
      <c r="H162" s="162">
        <v>8</v>
      </c>
      <c r="I162" s="163"/>
      <c r="J162" s="164">
        <f>ROUND(I162*H162,2)</f>
        <v>0</v>
      </c>
      <c r="K162" s="165"/>
      <c r="L162" s="33"/>
      <c r="M162" s="166" t="s">
        <v>1</v>
      </c>
      <c r="N162" s="167" t="s">
        <v>36</v>
      </c>
      <c r="O162" s="58"/>
      <c r="P162" s="168">
        <f>O162*H162</f>
        <v>0</v>
      </c>
      <c r="Q162" s="168">
        <v>0</v>
      </c>
      <c r="R162" s="168">
        <f>Q162*H162</f>
        <v>0</v>
      </c>
      <c r="S162" s="168">
        <v>0</v>
      </c>
      <c r="T162" s="169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70" t="s">
        <v>119</v>
      </c>
      <c r="AT162" s="170" t="s">
        <v>115</v>
      </c>
      <c r="AU162" s="170" t="s">
        <v>81</v>
      </c>
      <c r="AY162" s="17" t="s">
        <v>112</v>
      </c>
      <c r="BE162" s="171">
        <f>IF(N162="základní",J162,0)</f>
        <v>0</v>
      </c>
      <c r="BF162" s="171">
        <f>IF(N162="snížená",J162,0)</f>
        <v>0</v>
      </c>
      <c r="BG162" s="171">
        <f>IF(N162="zákl. přenesená",J162,0)</f>
        <v>0</v>
      </c>
      <c r="BH162" s="171">
        <f>IF(N162="sníž. přenesená",J162,0)</f>
        <v>0</v>
      </c>
      <c r="BI162" s="171">
        <f>IF(N162="nulová",J162,0)</f>
        <v>0</v>
      </c>
      <c r="BJ162" s="17" t="s">
        <v>79</v>
      </c>
      <c r="BK162" s="171">
        <f>ROUND(I162*H162,2)</f>
        <v>0</v>
      </c>
      <c r="BL162" s="17" t="s">
        <v>119</v>
      </c>
      <c r="BM162" s="170" t="s">
        <v>506</v>
      </c>
    </row>
    <row r="163" spans="1:65" s="13" customFormat="1">
      <c r="B163" s="172"/>
      <c r="D163" s="173" t="s">
        <v>120</v>
      </c>
      <c r="E163" s="174" t="s">
        <v>1</v>
      </c>
      <c r="F163" s="175" t="s">
        <v>133</v>
      </c>
      <c r="H163" s="176">
        <v>8</v>
      </c>
      <c r="I163" s="177"/>
      <c r="L163" s="172"/>
      <c r="M163" s="178"/>
      <c r="N163" s="179"/>
      <c r="O163" s="179"/>
      <c r="P163" s="179"/>
      <c r="Q163" s="179"/>
      <c r="R163" s="179"/>
      <c r="S163" s="179"/>
      <c r="T163" s="180"/>
      <c r="AT163" s="174" t="s">
        <v>120</v>
      </c>
      <c r="AU163" s="174" t="s">
        <v>81</v>
      </c>
      <c r="AV163" s="13" t="s">
        <v>81</v>
      </c>
      <c r="AW163" s="13" t="s">
        <v>28</v>
      </c>
      <c r="AX163" s="13" t="s">
        <v>79</v>
      </c>
      <c r="AY163" s="174" t="s">
        <v>112</v>
      </c>
    </row>
    <row r="164" spans="1:65" s="2" customFormat="1" ht="32.450000000000003" customHeight="1">
      <c r="A164" s="32"/>
      <c r="B164" s="157"/>
      <c r="C164" s="158">
        <v>20</v>
      </c>
      <c r="D164" s="158" t="s">
        <v>115</v>
      </c>
      <c r="E164" s="159" t="s">
        <v>250</v>
      </c>
      <c r="F164" s="160" t="s">
        <v>251</v>
      </c>
      <c r="G164" s="161" t="s">
        <v>188</v>
      </c>
      <c r="H164" s="162">
        <v>1586</v>
      </c>
      <c r="I164" s="163"/>
      <c r="J164" s="164">
        <f>ROUND(I164*H164,2)</f>
        <v>0</v>
      </c>
      <c r="K164" s="165"/>
      <c r="L164" s="33"/>
      <c r="M164" s="166" t="s">
        <v>1</v>
      </c>
      <c r="N164" s="167" t="s">
        <v>36</v>
      </c>
      <c r="O164" s="58"/>
      <c r="P164" s="168">
        <f>O164*H164</f>
        <v>0</v>
      </c>
      <c r="Q164" s="168">
        <v>0</v>
      </c>
      <c r="R164" s="168">
        <f>Q164*H164</f>
        <v>0</v>
      </c>
      <c r="S164" s="168">
        <v>0</v>
      </c>
      <c r="T164" s="169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0" t="s">
        <v>119</v>
      </c>
      <c r="AT164" s="170" t="s">
        <v>115</v>
      </c>
      <c r="AU164" s="170" t="s">
        <v>81</v>
      </c>
      <c r="AY164" s="17" t="s">
        <v>112</v>
      </c>
      <c r="BE164" s="171">
        <f>IF(N164="základní",J164,0)</f>
        <v>0</v>
      </c>
      <c r="BF164" s="171">
        <f>IF(N164="snížená",J164,0)</f>
        <v>0</v>
      </c>
      <c r="BG164" s="171">
        <f>IF(N164="zákl. přenesená",J164,0)</f>
        <v>0</v>
      </c>
      <c r="BH164" s="171">
        <f>IF(N164="sníž. přenesená",J164,0)</f>
        <v>0</v>
      </c>
      <c r="BI164" s="171">
        <f>IF(N164="nulová",J164,0)</f>
        <v>0</v>
      </c>
      <c r="BJ164" s="17" t="s">
        <v>79</v>
      </c>
      <c r="BK164" s="171">
        <f>ROUND(I164*H164,2)</f>
        <v>0</v>
      </c>
      <c r="BL164" s="17" t="s">
        <v>119</v>
      </c>
      <c r="BM164" s="170" t="s">
        <v>507</v>
      </c>
    </row>
    <row r="165" spans="1:65" s="13" customFormat="1">
      <c r="B165" s="172"/>
      <c r="D165" s="173" t="s">
        <v>120</v>
      </c>
      <c r="E165" s="174" t="s">
        <v>1</v>
      </c>
      <c r="F165" s="175" t="s">
        <v>508</v>
      </c>
      <c r="H165" s="176">
        <v>1586</v>
      </c>
      <c r="I165" s="177"/>
      <c r="L165" s="172"/>
      <c r="M165" s="178"/>
      <c r="N165" s="179"/>
      <c r="O165" s="179"/>
      <c r="P165" s="179"/>
      <c r="Q165" s="179"/>
      <c r="R165" s="179"/>
      <c r="S165" s="179"/>
      <c r="T165" s="180"/>
      <c r="AT165" s="174" t="s">
        <v>120</v>
      </c>
      <c r="AU165" s="174" t="s">
        <v>81</v>
      </c>
      <c r="AV165" s="13" t="s">
        <v>81</v>
      </c>
      <c r="AW165" s="13" t="s">
        <v>28</v>
      </c>
      <c r="AX165" s="13" t="s">
        <v>79</v>
      </c>
      <c r="AY165" s="174" t="s">
        <v>112</v>
      </c>
    </row>
    <row r="166" spans="1:65" s="2" customFormat="1" ht="32.450000000000003" customHeight="1">
      <c r="A166" s="32"/>
      <c r="B166" s="157"/>
      <c r="C166" s="158">
        <v>21</v>
      </c>
      <c r="D166" s="158" t="s">
        <v>115</v>
      </c>
      <c r="E166" s="159" t="s">
        <v>254</v>
      </c>
      <c r="F166" s="160" t="s">
        <v>255</v>
      </c>
      <c r="G166" s="161" t="s">
        <v>188</v>
      </c>
      <c r="H166" s="162">
        <v>1586</v>
      </c>
      <c r="I166" s="163"/>
      <c r="J166" s="164">
        <f>ROUND(I166*H166,2)</f>
        <v>0</v>
      </c>
      <c r="K166" s="165"/>
      <c r="L166" s="33"/>
      <c r="M166" s="166" t="s">
        <v>1</v>
      </c>
      <c r="N166" s="167" t="s">
        <v>36</v>
      </c>
      <c r="O166" s="58"/>
      <c r="P166" s="168">
        <f>O166*H166</f>
        <v>0</v>
      </c>
      <c r="Q166" s="168">
        <v>0</v>
      </c>
      <c r="R166" s="168">
        <f>Q166*H166</f>
        <v>0</v>
      </c>
      <c r="S166" s="168">
        <v>0</v>
      </c>
      <c r="T166" s="169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70" t="s">
        <v>119</v>
      </c>
      <c r="AT166" s="170" t="s">
        <v>115</v>
      </c>
      <c r="AU166" s="170" t="s">
        <v>81</v>
      </c>
      <c r="AY166" s="17" t="s">
        <v>112</v>
      </c>
      <c r="BE166" s="171">
        <f>IF(N166="základní",J166,0)</f>
        <v>0</v>
      </c>
      <c r="BF166" s="171">
        <f>IF(N166="snížená",J166,0)</f>
        <v>0</v>
      </c>
      <c r="BG166" s="171">
        <f>IF(N166="zákl. přenesená",J166,0)</f>
        <v>0</v>
      </c>
      <c r="BH166" s="171">
        <f>IF(N166="sníž. přenesená",J166,0)</f>
        <v>0</v>
      </c>
      <c r="BI166" s="171">
        <f>IF(N166="nulová",J166,0)</f>
        <v>0</v>
      </c>
      <c r="BJ166" s="17" t="s">
        <v>79</v>
      </c>
      <c r="BK166" s="171">
        <f>ROUND(I166*H166,2)</f>
        <v>0</v>
      </c>
      <c r="BL166" s="17" t="s">
        <v>119</v>
      </c>
      <c r="BM166" s="170" t="s">
        <v>509</v>
      </c>
    </row>
    <row r="167" spans="1:65" s="13" customFormat="1">
      <c r="B167" s="172"/>
      <c r="D167" s="173" t="s">
        <v>120</v>
      </c>
      <c r="E167" s="174" t="s">
        <v>1</v>
      </c>
      <c r="F167" s="175" t="s">
        <v>508</v>
      </c>
      <c r="H167" s="176">
        <v>1586</v>
      </c>
      <c r="I167" s="177"/>
      <c r="L167" s="172"/>
      <c r="M167" s="178"/>
      <c r="N167" s="179"/>
      <c r="O167" s="179"/>
      <c r="P167" s="179"/>
      <c r="Q167" s="179"/>
      <c r="R167" s="179"/>
      <c r="S167" s="179"/>
      <c r="T167" s="180"/>
      <c r="AT167" s="174" t="s">
        <v>120</v>
      </c>
      <c r="AU167" s="174" t="s">
        <v>81</v>
      </c>
      <c r="AV167" s="13" t="s">
        <v>81</v>
      </c>
      <c r="AW167" s="13" t="s">
        <v>28</v>
      </c>
      <c r="AX167" s="13" t="s">
        <v>79</v>
      </c>
      <c r="AY167" s="174" t="s">
        <v>112</v>
      </c>
    </row>
    <row r="168" spans="1:65" s="2" customFormat="1" ht="14.45" customHeight="1">
      <c r="A168" s="32"/>
      <c r="B168" s="157"/>
      <c r="C168" s="158">
        <v>22</v>
      </c>
      <c r="D168" s="158" t="s">
        <v>115</v>
      </c>
      <c r="E168" s="159" t="s">
        <v>263</v>
      </c>
      <c r="F168" s="160" t="s">
        <v>264</v>
      </c>
      <c r="G168" s="161" t="s">
        <v>137</v>
      </c>
      <c r="H168" s="162">
        <v>338</v>
      </c>
      <c r="I168" s="163"/>
      <c r="J168" s="164">
        <f>ROUND(I168*H168,2)</f>
        <v>0</v>
      </c>
      <c r="K168" s="165"/>
      <c r="L168" s="33"/>
      <c r="M168" s="166" t="s">
        <v>1</v>
      </c>
      <c r="N168" s="167" t="s">
        <v>36</v>
      </c>
      <c r="O168" s="58"/>
      <c r="P168" s="168">
        <f>O168*H168</f>
        <v>0</v>
      </c>
      <c r="Q168" s="168">
        <v>0</v>
      </c>
      <c r="R168" s="168">
        <f>Q168*H168</f>
        <v>0</v>
      </c>
      <c r="S168" s="168">
        <v>0</v>
      </c>
      <c r="T168" s="169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70" t="s">
        <v>119</v>
      </c>
      <c r="AT168" s="170" t="s">
        <v>115</v>
      </c>
      <c r="AU168" s="170" t="s">
        <v>81</v>
      </c>
      <c r="AY168" s="17" t="s">
        <v>112</v>
      </c>
      <c r="BE168" s="171">
        <f>IF(N168="základní",J168,0)</f>
        <v>0</v>
      </c>
      <c r="BF168" s="171">
        <f>IF(N168="snížená",J168,0)</f>
        <v>0</v>
      </c>
      <c r="BG168" s="171">
        <f>IF(N168="zákl. přenesená",J168,0)</f>
        <v>0</v>
      </c>
      <c r="BH168" s="171">
        <f>IF(N168="sníž. přenesená",J168,0)</f>
        <v>0</v>
      </c>
      <c r="BI168" s="171">
        <f>IF(N168="nulová",J168,0)</f>
        <v>0</v>
      </c>
      <c r="BJ168" s="17" t="s">
        <v>79</v>
      </c>
      <c r="BK168" s="171">
        <f>ROUND(I168*H168,2)</f>
        <v>0</v>
      </c>
      <c r="BL168" s="17" t="s">
        <v>119</v>
      </c>
      <c r="BM168" s="170" t="s">
        <v>510</v>
      </c>
    </row>
    <row r="169" spans="1:65" s="13" customFormat="1">
      <c r="B169" s="172"/>
      <c r="D169" s="173" t="s">
        <v>120</v>
      </c>
      <c r="E169" s="174" t="s">
        <v>1</v>
      </c>
      <c r="F169" s="175" t="s">
        <v>511</v>
      </c>
      <c r="H169" s="176">
        <v>338</v>
      </c>
      <c r="I169" s="177"/>
      <c r="L169" s="172"/>
      <c r="M169" s="178"/>
      <c r="N169" s="179"/>
      <c r="O169" s="179"/>
      <c r="P169" s="179"/>
      <c r="Q169" s="179"/>
      <c r="R169" s="179"/>
      <c r="S169" s="179"/>
      <c r="T169" s="180"/>
      <c r="AT169" s="174" t="s">
        <v>120</v>
      </c>
      <c r="AU169" s="174" t="s">
        <v>81</v>
      </c>
      <c r="AV169" s="13" t="s">
        <v>81</v>
      </c>
      <c r="AW169" s="13" t="s">
        <v>28</v>
      </c>
      <c r="AX169" s="13" t="s">
        <v>79</v>
      </c>
      <c r="AY169" s="174" t="s">
        <v>112</v>
      </c>
    </row>
    <row r="170" spans="1:65" s="2" customFormat="1" ht="21.6" customHeight="1">
      <c r="A170" s="32"/>
      <c r="B170" s="157"/>
      <c r="C170" s="189">
        <v>23</v>
      </c>
      <c r="D170" s="189" t="s">
        <v>154</v>
      </c>
      <c r="E170" s="190" t="s">
        <v>267</v>
      </c>
      <c r="F170" s="191" t="s">
        <v>268</v>
      </c>
      <c r="G170" s="192" t="s">
        <v>137</v>
      </c>
      <c r="H170" s="193">
        <v>338</v>
      </c>
      <c r="I170" s="194"/>
      <c r="J170" s="195">
        <f>ROUND(I170*H170,2)</f>
        <v>0</v>
      </c>
      <c r="K170" s="196"/>
      <c r="L170" s="197"/>
      <c r="M170" s="198" t="s">
        <v>1</v>
      </c>
      <c r="N170" s="199" t="s">
        <v>36</v>
      </c>
      <c r="O170" s="58"/>
      <c r="P170" s="168">
        <f>O170*H170</f>
        <v>0</v>
      </c>
      <c r="Q170" s="168">
        <v>1.0059999999999999E-2</v>
      </c>
      <c r="R170" s="168">
        <f>Q170*H170</f>
        <v>3.40028</v>
      </c>
      <c r="S170" s="168">
        <v>0</v>
      </c>
      <c r="T170" s="169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70" t="s">
        <v>133</v>
      </c>
      <c r="AT170" s="170" t="s">
        <v>154</v>
      </c>
      <c r="AU170" s="170" t="s">
        <v>81</v>
      </c>
      <c r="AY170" s="17" t="s">
        <v>112</v>
      </c>
      <c r="BE170" s="171">
        <f>IF(N170="základní",J170,0)</f>
        <v>0</v>
      </c>
      <c r="BF170" s="171">
        <f>IF(N170="snížená",J170,0)</f>
        <v>0</v>
      </c>
      <c r="BG170" s="171">
        <f>IF(N170="zákl. přenesená",J170,0)</f>
        <v>0</v>
      </c>
      <c r="BH170" s="171">
        <f>IF(N170="sníž. přenesená",J170,0)</f>
        <v>0</v>
      </c>
      <c r="BI170" s="171">
        <f>IF(N170="nulová",J170,0)</f>
        <v>0</v>
      </c>
      <c r="BJ170" s="17" t="s">
        <v>79</v>
      </c>
      <c r="BK170" s="171">
        <f>ROUND(I170*H170,2)</f>
        <v>0</v>
      </c>
      <c r="BL170" s="17" t="s">
        <v>119</v>
      </c>
      <c r="BM170" s="170" t="s">
        <v>512</v>
      </c>
    </row>
    <row r="171" spans="1:65" s="13" customFormat="1">
      <c r="B171" s="172"/>
      <c r="D171" s="173" t="s">
        <v>120</v>
      </c>
      <c r="E171" s="174" t="s">
        <v>1</v>
      </c>
      <c r="F171" s="175" t="s">
        <v>511</v>
      </c>
      <c r="H171" s="176">
        <v>338</v>
      </c>
      <c r="I171" s="177"/>
      <c r="L171" s="172"/>
      <c r="M171" s="178"/>
      <c r="N171" s="179"/>
      <c r="O171" s="179"/>
      <c r="P171" s="179"/>
      <c r="Q171" s="179"/>
      <c r="R171" s="179"/>
      <c r="S171" s="179"/>
      <c r="T171" s="180"/>
      <c r="AT171" s="174" t="s">
        <v>120</v>
      </c>
      <c r="AU171" s="174" t="s">
        <v>81</v>
      </c>
      <c r="AV171" s="13" t="s">
        <v>81</v>
      </c>
      <c r="AW171" s="13" t="s">
        <v>28</v>
      </c>
      <c r="AX171" s="13" t="s">
        <v>79</v>
      </c>
      <c r="AY171" s="174" t="s">
        <v>112</v>
      </c>
    </row>
    <row r="172" spans="1:65" s="2" customFormat="1" ht="21.6" customHeight="1">
      <c r="A172" s="32"/>
      <c r="B172" s="157"/>
      <c r="C172" s="158">
        <v>24</v>
      </c>
      <c r="D172" s="158" t="s">
        <v>115</v>
      </c>
      <c r="E172" s="159" t="s">
        <v>270</v>
      </c>
      <c r="F172" s="160" t="s">
        <v>271</v>
      </c>
      <c r="G172" s="161" t="s">
        <v>137</v>
      </c>
      <c r="H172" s="162">
        <v>20</v>
      </c>
      <c r="I172" s="163"/>
      <c r="J172" s="164">
        <f>ROUND(I172*H172,2)</f>
        <v>0</v>
      </c>
      <c r="K172" s="165"/>
      <c r="L172" s="33"/>
      <c r="M172" s="166" t="s">
        <v>1</v>
      </c>
      <c r="N172" s="167" t="s">
        <v>36</v>
      </c>
      <c r="O172" s="58"/>
      <c r="P172" s="168">
        <f>O172*H172</f>
        <v>0</v>
      </c>
      <c r="Q172" s="168">
        <v>0</v>
      </c>
      <c r="R172" s="168">
        <f>Q172*H172</f>
        <v>0</v>
      </c>
      <c r="S172" s="168">
        <v>0</v>
      </c>
      <c r="T172" s="169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70" t="s">
        <v>119</v>
      </c>
      <c r="AT172" s="170" t="s">
        <v>115</v>
      </c>
      <c r="AU172" s="170" t="s">
        <v>81</v>
      </c>
      <c r="AY172" s="17" t="s">
        <v>112</v>
      </c>
      <c r="BE172" s="171">
        <f>IF(N172="základní",J172,0)</f>
        <v>0</v>
      </c>
      <c r="BF172" s="171">
        <f>IF(N172="snížená",J172,0)</f>
        <v>0</v>
      </c>
      <c r="BG172" s="171">
        <f>IF(N172="zákl. přenesená",J172,0)</f>
        <v>0</v>
      </c>
      <c r="BH172" s="171">
        <f>IF(N172="sníž. přenesená",J172,0)</f>
        <v>0</v>
      </c>
      <c r="BI172" s="171">
        <f>IF(N172="nulová",J172,0)</f>
        <v>0</v>
      </c>
      <c r="BJ172" s="17" t="s">
        <v>79</v>
      </c>
      <c r="BK172" s="171">
        <f>ROUND(I172*H172,2)</f>
        <v>0</v>
      </c>
      <c r="BL172" s="17" t="s">
        <v>119</v>
      </c>
      <c r="BM172" s="170" t="s">
        <v>513</v>
      </c>
    </row>
    <row r="173" spans="1:65" s="13" customFormat="1">
      <c r="B173" s="172"/>
      <c r="D173" s="173" t="s">
        <v>120</v>
      </c>
      <c r="E173" s="174" t="s">
        <v>1</v>
      </c>
      <c r="F173" s="175" t="s">
        <v>162</v>
      </c>
      <c r="H173" s="176">
        <v>20</v>
      </c>
      <c r="I173" s="177"/>
      <c r="L173" s="172"/>
      <c r="M173" s="178"/>
      <c r="N173" s="179"/>
      <c r="O173" s="179"/>
      <c r="P173" s="179"/>
      <c r="Q173" s="179"/>
      <c r="R173" s="179"/>
      <c r="S173" s="179"/>
      <c r="T173" s="180"/>
      <c r="AT173" s="174" t="s">
        <v>120</v>
      </c>
      <c r="AU173" s="174" t="s">
        <v>81</v>
      </c>
      <c r="AV173" s="13" t="s">
        <v>81</v>
      </c>
      <c r="AW173" s="13" t="s">
        <v>28</v>
      </c>
      <c r="AX173" s="13" t="s">
        <v>79</v>
      </c>
      <c r="AY173" s="174" t="s">
        <v>112</v>
      </c>
    </row>
    <row r="174" spans="1:65" s="2" customFormat="1" ht="21.6" customHeight="1">
      <c r="A174" s="32"/>
      <c r="B174" s="157"/>
      <c r="C174" s="158">
        <v>25</v>
      </c>
      <c r="D174" s="158" t="s">
        <v>115</v>
      </c>
      <c r="E174" s="159" t="s">
        <v>273</v>
      </c>
      <c r="F174" s="160" t="s">
        <v>274</v>
      </c>
      <c r="G174" s="161" t="s">
        <v>137</v>
      </c>
      <c r="H174" s="162">
        <v>25</v>
      </c>
      <c r="I174" s="163"/>
      <c r="J174" s="164">
        <f>ROUND(I174*H174,2)</f>
        <v>0</v>
      </c>
      <c r="K174" s="165"/>
      <c r="L174" s="33"/>
      <c r="M174" s="166" t="s">
        <v>1</v>
      </c>
      <c r="N174" s="167" t="s">
        <v>36</v>
      </c>
      <c r="O174" s="58"/>
      <c r="P174" s="168">
        <f>O174*H174</f>
        <v>0</v>
      </c>
      <c r="Q174" s="168">
        <v>0</v>
      </c>
      <c r="R174" s="168">
        <f>Q174*H174</f>
        <v>0</v>
      </c>
      <c r="S174" s="168">
        <v>0</v>
      </c>
      <c r="T174" s="169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70" t="s">
        <v>119</v>
      </c>
      <c r="AT174" s="170" t="s">
        <v>115</v>
      </c>
      <c r="AU174" s="170" t="s">
        <v>81</v>
      </c>
      <c r="AY174" s="17" t="s">
        <v>112</v>
      </c>
      <c r="BE174" s="171">
        <f>IF(N174="základní",J174,0)</f>
        <v>0</v>
      </c>
      <c r="BF174" s="171">
        <f>IF(N174="snížená",J174,0)</f>
        <v>0</v>
      </c>
      <c r="BG174" s="171">
        <f>IF(N174="zákl. přenesená",J174,0)</f>
        <v>0</v>
      </c>
      <c r="BH174" s="171">
        <f>IF(N174="sníž. přenesená",J174,0)</f>
        <v>0</v>
      </c>
      <c r="BI174" s="171">
        <f>IF(N174="nulová",J174,0)</f>
        <v>0</v>
      </c>
      <c r="BJ174" s="17" t="s">
        <v>79</v>
      </c>
      <c r="BK174" s="171">
        <f>ROUND(I174*H174,2)</f>
        <v>0</v>
      </c>
      <c r="BL174" s="17" t="s">
        <v>119</v>
      </c>
      <c r="BM174" s="170" t="s">
        <v>514</v>
      </c>
    </row>
    <row r="175" spans="1:65" s="13" customFormat="1">
      <c r="B175" s="172"/>
      <c r="D175" s="173" t="s">
        <v>120</v>
      </c>
      <c r="E175" s="174" t="s">
        <v>1</v>
      </c>
      <c r="F175" s="175" t="s">
        <v>210</v>
      </c>
      <c r="H175" s="176">
        <v>25</v>
      </c>
      <c r="I175" s="177"/>
      <c r="L175" s="172"/>
      <c r="M175" s="178"/>
      <c r="N175" s="179"/>
      <c r="O175" s="179"/>
      <c r="P175" s="179"/>
      <c r="Q175" s="179"/>
      <c r="R175" s="179"/>
      <c r="S175" s="179"/>
      <c r="T175" s="180"/>
      <c r="AT175" s="174" t="s">
        <v>120</v>
      </c>
      <c r="AU175" s="174" t="s">
        <v>81</v>
      </c>
      <c r="AV175" s="13" t="s">
        <v>81</v>
      </c>
      <c r="AW175" s="13" t="s">
        <v>28</v>
      </c>
      <c r="AX175" s="13" t="s">
        <v>79</v>
      </c>
      <c r="AY175" s="174" t="s">
        <v>112</v>
      </c>
    </row>
    <row r="176" spans="1:65" s="2" customFormat="1" ht="14.45" customHeight="1">
      <c r="A176" s="32"/>
      <c r="B176" s="157"/>
      <c r="C176" s="189">
        <v>26</v>
      </c>
      <c r="D176" s="189" t="s">
        <v>154</v>
      </c>
      <c r="E176" s="190" t="s">
        <v>276</v>
      </c>
      <c r="F176" s="191" t="s">
        <v>277</v>
      </c>
      <c r="G176" s="192" t="s">
        <v>137</v>
      </c>
      <c r="H176" s="193">
        <v>25</v>
      </c>
      <c r="I176" s="194"/>
      <c r="J176" s="195">
        <f>ROUND(I176*H176,2)</f>
        <v>0</v>
      </c>
      <c r="K176" s="196"/>
      <c r="L176" s="197"/>
      <c r="M176" s="198" t="s">
        <v>1</v>
      </c>
      <c r="N176" s="199" t="s">
        <v>36</v>
      </c>
      <c r="O176" s="58"/>
      <c r="P176" s="168">
        <f>O176*H176</f>
        <v>0</v>
      </c>
      <c r="Q176" s="168">
        <v>0</v>
      </c>
      <c r="R176" s="168">
        <f>Q176*H176</f>
        <v>0</v>
      </c>
      <c r="S176" s="168">
        <v>0</v>
      </c>
      <c r="T176" s="169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70" t="s">
        <v>133</v>
      </c>
      <c r="AT176" s="170" t="s">
        <v>154</v>
      </c>
      <c r="AU176" s="170" t="s">
        <v>81</v>
      </c>
      <c r="AY176" s="17" t="s">
        <v>112</v>
      </c>
      <c r="BE176" s="171">
        <f>IF(N176="základní",J176,0)</f>
        <v>0</v>
      </c>
      <c r="BF176" s="171">
        <f>IF(N176="snížená",J176,0)</f>
        <v>0</v>
      </c>
      <c r="BG176" s="171">
        <f>IF(N176="zákl. přenesená",J176,0)</f>
        <v>0</v>
      </c>
      <c r="BH176" s="171">
        <f>IF(N176="sníž. přenesená",J176,0)</f>
        <v>0</v>
      </c>
      <c r="BI176" s="171">
        <f>IF(N176="nulová",J176,0)</f>
        <v>0</v>
      </c>
      <c r="BJ176" s="17" t="s">
        <v>79</v>
      </c>
      <c r="BK176" s="171">
        <f>ROUND(I176*H176,2)</f>
        <v>0</v>
      </c>
      <c r="BL176" s="17" t="s">
        <v>119</v>
      </c>
      <c r="BM176" s="170" t="s">
        <v>515</v>
      </c>
    </row>
    <row r="177" spans="1:65" s="13" customFormat="1">
      <c r="B177" s="172"/>
      <c r="D177" s="173" t="s">
        <v>120</v>
      </c>
      <c r="E177" s="174" t="s">
        <v>1</v>
      </c>
      <c r="F177" s="175" t="s">
        <v>210</v>
      </c>
      <c r="H177" s="176">
        <v>25</v>
      </c>
      <c r="I177" s="177"/>
      <c r="L177" s="172"/>
      <c r="M177" s="178"/>
      <c r="N177" s="179"/>
      <c r="O177" s="179"/>
      <c r="P177" s="179"/>
      <c r="Q177" s="179"/>
      <c r="R177" s="179"/>
      <c r="S177" s="179"/>
      <c r="T177" s="180"/>
      <c r="AT177" s="174" t="s">
        <v>120</v>
      </c>
      <c r="AU177" s="174" t="s">
        <v>81</v>
      </c>
      <c r="AV177" s="13" t="s">
        <v>81</v>
      </c>
      <c r="AW177" s="13" t="s">
        <v>28</v>
      </c>
      <c r="AX177" s="13" t="s">
        <v>79</v>
      </c>
      <c r="AY177" s="174" t="s">
        <v>112</v>
      </c>
    </row>
    <row r="178" spans="1:65" s="2" customFormat="1" ht="21.6" customHeight="1">
      <c r="A178" s="32"/>
      <c r="B178" s="157"/>
      <c r="C178" s="189">
        <v>27</v>
      </c>
      <c r="D178" s="189" t="s">
        <v>154</v>
      </c>
      <c r="E178" s="190" t="s">
        <v>279</v>
      </c>
      <c r="F178" s="191" t="s">
        <v>280</v>
      </c>
      <c r="G178" s="192" t="s">
        <v>137</v>
      </c>
      <c r="H178" s="193">
        <v>25</v>
      </c>
      <c r="I178" s="194"/>
      <c r="J178" s="195">
        <f>ROUND(I178*H178,2)</f>
        <v>0</v>
      </c>
      <c r="K178" s="196"/>
      <c r="L178" s="197"/>
      <c r="M178" s="198" t="s">
        <v>1</v>
      </c>
      <c r="N178" s="199" t="s">
        <v>36</v>
      </c>
      <c r="O178" s="58"/>
      <c r="P178" s="168">
        <f>O178*H178</f>
        <v>0</v>
      </c>
      <c r="Q178" s="168">
        <v>0.17</v>
      </c>
      <c r="R178" s="168">
        <f>Q178*H178</f>
        <v>4.25</v>
      </c>
      <c r="S178" s="168">
        <v>0</v>
      </c>
      <c r="T178" s="169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70" t="s">
        <v>133</v>
      </c>
      <c r="AT178" s="170" t="s">
        <v>154</v>
      </c>
      <c r="AU178" s="170" t="s">
        <v>81</v>
      </c>
      <c r="AY178" s="17" t="s">
        <v>112</v>
      </c>
      <c r="BE178" s="171">
        <f>IF(N178="základní",J178,0)</f>
        <v>0</v>
      </c>
      <c r="BF178" s="171">
        <f>IF(N178="snížená",J178,0)</f>
        <v>0</v>
      </c>
      <c r="BG178" s="171">
        <f>IF(N178="zákl. přenesená",J178,0)</f>
        <v>0</v>
      </c>
      <c r="BH178" s="171">
        <f>IF(N178="sníž. přenesená",J178,0)</f>
        <v>0</v>
      </c>
      <c r="BI178" s="171">
        <f>IF(N178="nulová",J178,0)</f>
        <v>0</v>
      </c>
      <c r="BJ178" s="17" t="s">
        <v>79</v>
      </c>
      <c r="BK178" s="171">
        <f>ROUND(I178*H178,2)</f>
        <v>0</v>
      </c>
      <c r="BL178" s="17" t="s">
        <v>119</v>
      </c>
      <c r="BM178" s="170" t="s">
        <v>516</v>
      </c>
    </row>
    <row r="179" spans="1:65" s="13" customFormat="1">
      <c r="B179" s="172"/>
      <c r="D179" s="173" t="s">
        <v>120</v>
      </c>
      <c r="E179" s="174" t="s">
        <v>1</v>
      </c>
      <c r="F179" s="175" t="s">
        <v>210</v>
      </c>
      <c r="H179" s="176">
        <v>25</v>
      </c>
      <c r="I179" s="177"/>
      <c r="L179" s="172"/>
      <c r="M179" s="178"/>
      <c r="N179" s="179"/>
      <c r="O179" s="179"/>
      <c r="P179" s="179"/>
      <c r="Q179" s="179"/>
      <c r="R179" s="179"/>
      <c r="S179" s="179"/>
      <c r="T179" s="180"/>
      <c r="AT179" s="174" t="s">
        <v>120</v>
      </c>
      <c r="AU179" s="174" t="s">
        <v>81</v>
      </c>
      <c r="AV179" s="13" t="s">
        <v>81</v>
      </c>
      <c r="AW179" s="13" t="s">
        <v>28</v>
      </c>
      <c r="AX179" s="13" t="s">
        <v>79</v>
      </c>
      <c r="AY179" s="174" t="s">
        <v>112</v>
      </c>
    </row>
    <row r="180" spans="1:65" s="2" customFormat="1" ht="21.6" customHeight="1">
      <c r="A180" s="32"/>
      <c r="B180" s="157"/>
      <c r="C180" s="158">
        <v>28</v>
      </c>
      <c r="D180" s="158" t="s">
        <v>115</v>
      </c>
      <c r="E180" s="159" t="s">
        <v>517</v>
      </c>
      <c r="F180" s="160" t="s">
        <v>518</v>
      </c>
      <c r="G180" s="161" t="s">
        <v>128</v>
      </c>
      <c r="H180" s="162">
        <v>128</v>
      </c>
      <c r="I180" s="163"/>
      <c r="J180" s="164">
        <f>ROUND(I180*H180,2)</f>
        <v>0</v>
      </c>
      <c r="K180" s="165"/>
      <c r="L180" s="33"/>
      <c r="M180" s="166" t="s">
        <v>1</v>
      </c>
      <c r="N180" s="167" t="s">
        <v>36</v>
      </c>
      <c r="O180" s="58"/>
      <c r="P180" s="168">
        <f>O180*H180</f>
        <v>0</v>
      </c>
      <c r="Q180" s="168">
        <v>0</v>
      </c>
      <c r="R180" s="168">
        <f>Q180*H180</f>
        <v>0</v>
      </c>
      <c r="S180" s="168">
        <v>0</v>
      </c>
      <c r="T180" s="169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70" t="s">
        <v>119</v>
      </c>
      <c r="AT180" s="170" t="s">
        <v>115</v>
      </c>
      <c r="AU180" s="170" t="s">
        <v>81</v>
      </c>
      <c r="AY180" s="17" t="s">
        <v>112</v>
      </c>
      <c r="BE180" s="171">
        <f>IF(N180="základní",J180,0)</f>
        <v>0</v>
      </c>
      <c r="BF180" s="171">
        <f>IF(N180="snížená",J180,0)</f>
        <v>0</v>
      </c>
      <c r="BG180" s="171">
        <f>IF(N180="zákl. přenesená",J180,0)</f>
        <v>0</v>
      </c>
      <c r="BH180" s="171">
        <f>IF(N180="sníž. přenesená",J180,0)</f>
        <v>0</v>
      </c>
      <c r="BI180" s="171">
        <f>IF(N180="nulová",J180,0)</f>
        <v>0</v>
      </c>
      <c r="BJ180" s="17" t="s">
        <v>79</v>
      </c>
      <c r="BK180" s="171">
        <f>ROUND(I180*H180,2)</f>
        <v>0</v>
      </c>
      <c r="BL180" s="17" t="s">
        <v>119</v>
      </c>
      <c r="BM180" s="170" t="s">
        <v>519</v>
      </c>
    </row>
    <row r="181" spans="1:65" s="13" customFormat="1" ht="22.5">
      <c r="B181" s="172"/>
      <c r="D181" s="173" t="s">
        <v>120</v>
      </c>
      <c r="E181" s="174" t="s">
        <v>1</v>
      </c>
      <c r="F181" s="175" t="s">
        <v>520</v>
      </c>
      <c r="H181" s="176">
        <v>128</v>
      </c>
      <c r="I181" s="177"/>
      <c r="L181" s="172"/>
      <c r="M181" s="178"/>
      <c r="N181" s="179"/>
      <c r="O181" s="179"/>
      <c r="P181" s="179"/>
      <c r="Q181" s="179"/>
      <c r="R181" s="179"/>
      <c r="S181" s="179"/>
      <c r="T181" s="180"/>
      <c r="AT181" s="174" t="s">
        <v>120</v>
      </c>
      <c r="AU181" s="174" t="s">
        <v>81</v>
      </c>
      <c r="AV181" s="13" t="s">
        <v>81</v>
      </c>
      <c r="AW181" s="13" t="s">
        <v>28</v>
      </c>
      <c r="AX181" s="13" t="s">
        <v>79</v>
      </c>
      <c r="AY181" s="174" t="s">
        <v>112</v>
      </c>
    </row>
    <row r="182" spans="1:65" s="2" customFormat="1" ht="21.6" customHeight="1">
      <c r="A182" s="32"/>
      <c r="B182" s="157"/>
      <c r="C182" s="158">
        <v>29</v>
      </c>
      <c r="D182" s="158" t="s">
        <v>115</v>
      </c>
      <c r="E182" s="159" t="s">
        <v>521</v>
      </c>
      <c r="F182" s="160" t="s">
        <v>522</v>
      </c>
      <c r="G182" s="161" t="s">
        <v>128</v>
      </c>
      <c r="H182" s="162">
        <v>6.5</v>
      </c>
      <c r="I182" s="163"/>
      <c r="J182" s="164">
        <f>ROUND(I182*H182,2)</f>
        <v>0</v>
      </c>
      <c r="K182" s="165"/>
      <c r="L182" s="33"/>
      <c r="M182" s="166" t="s">
        <v>1</v>
      </c>
      <c r="N182" s="167" t="s">
        <v>36</v>
      </c>
      <c r="O182" s="58"/>
      <c r="P182" s="168">
        <f>O182*H182</f>
        <v>0</v>
      </c>
      <c r="Q182" s="168">
        <v>0</v>
      </c>
      <c r="R182" s="168">
        <f>Q182*H182</f>
        <v>0</v>
      </c>
      <c r="S182" s="168">
        <v>0</v>
      </c>
      <c r="T182" s="169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70" t="s">
        <v>119</v>
      </c>
      <c r="AT182" s="170" t="s">
        <v>115</v>
      </c>
      <c r="AU182" s="170" t="s">
        <v>81</v>
      </c>
      <c r="AY182" s="17" t="s">
        <v>112</v>
      </c>
      <c r="BE182" s="171">
        <f>IF(N182="základní",J182,0)</f>
        <v>0</v>
      </c>
      <c r="BF182" s="171">
        <f>IF(N182="snížená",J182,0)</f>
        <v>0</v>
      </c>
      <c r="BG182" s="171">
        <f>IF(N182="zákl. přenesená",J182,0)</f>
        <v>0</v>
      </c>
      <c r="BH182" s="171">
        <f>IF(N182="sníž. přenesená",J182,0)</f>
        <v>0</v>
      </c>
      <c r="BI182" s="171">
        <f>IF(N182="nulová",J182,0)</f>
        <v>0</v>
      </c>
      <c r="BJ182" s="17" t="s">
        <v>79</v>
      </c>
      <c r="BK182" s="171">
        <f>ROUND(I182*H182,2)</f>
        <v>0</v>
      </c>
      <c r="BL182" s="17" t="s">
        <v>119</v>
      </c>
      <c r="BM182" s="170" t="s">
        <v>523</v>
      </c>
    </row>
    <row r="183" spans="1:65" s="13" customFormat="1" ht="22.5">
      <c r="B183" s="172"/>
      <c r="D183" s="173" t="s">
        <v>120</v>
      </c>
      <c r="E183" s="174" t="s">
        <v>1</v>
      </c>
      <c r="F183" s="175" t="s">
        <v>524</v>
      </c>
      <c r="H183" s="176">
        <v>6.5</v>
      </c>
      <c r="I183" s="177"/>
      <c r="L183" s="172"/>
      <c r="M183" s="178"/>
      <c r="N183" s="179"/>
      <c r="O183" s="179"/>
      <c r="P183" s="179"/>
      <c r="Q183" s="179"/>
      <c r="R183" s="179"/>
      <c r="S183" s="179"/>
      <c r="T183" s="180"/>
      <c r="AT183" s="174" t="s">
        <v>120</v>
      </c>
      <c r="AU183" s="174" t="s">
        <v>81</v>
      </c>
      <c r="AV183" s="13" t="s">
        <v>81</v>
      </c>
      <c r="AW183" s="13" t="s">
        <v>28</v>
      </c>
      <c r="AX183" s="13" t="s">
        <v>79</v>
      </c>
      <c r="AY183" s="174" t="s">
        <v>112</v>
      </c>
    </row>
    <row r="184" spans="1:65" s="2" customFormat="1" ht="21.6" customHeight="1">
      <c r="A184" s="32"/>
      <c r="B184" s="157"/>
      <c r="C184" s="158">
        <v>30</v>
      </c>
      <c r="D184" s="158" t="s">
        <v>115</v>
      </c>
      <c r="E184" s="159" t="s">
        <v>344</v>
      </c>
      <c r="F184" s="160" t="s">
        <v>345</v>
      </c>
      <c r="G184" s="161" t="s">
        <v>118</v>
      </c>
      <c r="H184" s="162">
        <v>5.2</v>
      </c>
      <c r="I184" s="163"/>
      <c r="J184" s="164">
        <f>ROUND(I184*H184,2)</f>
        <v>0</v>
      </c>
      <c r="K184" s="165"/>
      <c r="L184" s="33"/>
      <c r="M184" s="166" t="s">
        <v>1</v>
      </c>
      <c r="N184" s="167" t="s">
        <v>36</v>
      </c>
      <c r="O184" s="58"/>
      <c r="P184" s="168">
        <f>O184*H184</f>
        <v>0</v>
      </c>
      <c r="Q184" s="168">
        <v>0</v>
      </c>
      <c r="R184" s="168">
        <f>Q184*H184</f>
        <v>0</v>
      </c>
      <c r="S184" s="168">
        <v>0</v>
      </c>
      <c r="T184" s="169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70" t="s">
        <v>119</v>
      </c>
      <c r="AT184" s="170" t="s">
        <v>115</v>
      </c>
      <c r="AU184" s="170" t="s">
        <v>81</v>
      </c>
      <c r="AY184" s="17" t="s">
        <v>112</v>
      </c>
      <c r="BE184" s="171">
        <f>IF(N184="základní",J184,0)</f>
        <v>0</v>
      </c>
      <c r="BF184" s="171">
        <f>IF(N184="snížená",J184,0)</f>
        <v>0</v>
      </c>
      <c r="BG184" s="171">
        <f>IF(N184="zákl. přenesená",J184,0)</f>
        <v>0</v>
      </c>
      <c r="BH184" s="171">
        <f>IF(N184="sníž. přenesená",J184,0)</f>
        <v>0</v>
      </c>
      <c r="BI184" s="171">
        <f>IF(N184="nulová",J184,0)</f>
        <v>0</v>
      </c>
      <c r="BJ184" s="17" t="s">
        <v>79</v>
      </c>
      <c r="BK184" s="171">
        <f>ROUND(I184*H184,2)</f>
        <v>0</v>
      </c>
      <c r="BL184" s="17" t="s">
        <v>119</v>
      </c>
      <c r="BM184" s="170" t="s">
        <v>525</v>
      </c>
    </row>
    <row r="185" spans="1:65" s="13" customFormat="1">
      <c r="B185" s="172"/>
      <c r="D185" s="173" t="s">
        <v>120</v>
      </c>
      <c r="E185" s="174" t="s">
        <v>1</v>
      </c>
      <c r="F185" s="175" t="s">
        <v>526</v>
      </c>
      <c r="H185" s="176">
        <v>5.2</v>
      </c>
      <c r="I185" s="177"/>
      <c r="L185" s="172"/>
      <c r="M185" s="178"/>
      <c r="N185" s="179"/>
      <c r="O185" s="179"/>
      <c r="P185" s="179"/>
      <c r="Q185" s="179"/>
      <c r="R185" s="179"/>
      <c r="S185" s="179"/>
      <c r="T185" s="180"/>
      <c r="AT185" s="174" t="s">
        <v>120</v>
      </c>
      <c r="AU185" s="174" t="s">
        <v>81</v>
      </c>
      <c r="AV185" s="13" t="s">
        <v>81</v>
      </c>
      <c r="AW185" s="13" t="s">
        <v>28</v>
      </c>
      <c r="AX185" s="13" t="s">
        <v>79</v>
      </c>
      <c r="AY185" s="174" t="s">
        <v>112</v>
      </c>
    </row>
    <row r="186" spans="1:65" s="2" customFormat="1" ht="21.6" customHeight="1">
      <c r="A186" s="32"/>
      <c r="B186" s="157"/>
      <c r="C186" s="189">
        <v>31</v>
      </c>
      <c r="D186" s="189" t="s">
        <v>154</v>
      </c>
      <c r="E186" s="190" t="s">
        <v>527</v>
      </c>
      <c r="F186" s="191" t="s">
        <v>528</v>
      </c>
      <c r="G186" s="192" t="s">
        <v>157</v>
      </c>
      <c r="H186" s="193">
        <v>0.109</v>
      </c>
      <c r="I186" s="194"/>
      <c r="J186" s="195">
        <f>ROUND(I186*H186,2)</f>
        <v>0</v>
      </c>
      <c r="K186" s="196"/>
      <c r="L186" s="197"/>
      <c r="M186" s="198" t="s">
        <v>1</v>
      </c>
      <c r="N186" s="199" t="s">
        <v>36</v>
      </c>
      <c r="O186" s="58"/>
      <c r="P186" s="168">
        <f>O186*H186</f>
        <v>0</v>
      </c>
      <c r="Q186" s="168">
        <v>1</v>
      </c>
      <c r="R186" s="168">
        <f>Q186*H186</f>
        <v>0.109</v>
      </c>
      <c r="S186" s="168">
        <v>0</v>
      </c>
      <c r="T186" s="169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70" t="s">
        <v>133</v>
      </c>
      <c r="AT186" s="170" t="s">
        <v>154</v>
      </c>
      <c r="AU186" s="170" t="s">
        <v>81</v>
      </c>
      <c r="AY186" s="17" t="s">
        <v>112</v>
      </c>
      <c r="BE186" s="171">
        <f>IF(N186="základní",J186,0)</f>
        <v>0</v>
      </c>
      <c r="BF186" s="171">
        <f>IF(N186="snížená",J186,0)</f>
        <v>0</v>
      </c>
      <c r="BG186" s="171">
        <f>IF(N186="zákl. přenesená",J186,0)</f>
        <v>0</v>
      </c>
      <c r="BH186" s="171">
        <f>IF(N186="sníž. přenesená",J186,0)</f>
        <v>0</v>
      </c>
      <c r="BI186" s="171">
        <f>IF(N186="nulová",J186,0)</f>
        <v>0</v>
      </c>
      <c r="BJ186" s="17" t="s">
        <v>79</v>
      </c>
      <c r="BK186" s="171">
        <f>ROUND(I186*H186,2)</f>
        <v>0</v>
      </c>
      <c r="BL186" s="17" t="s">
        <v>119</v>
      </c>
      <c r="BM186" s="170" t="s">
        <v>529</v>
      </c>
    </row>
    <row r="187" spans="1:65" s="13" customFormat="1">
      <c r="B187" s="172"/>
      <c r="D187" s="173" t="s">
        <v>120</v>
      </c>
      <c r="E187" s="174" t="s">
        <v>1</v>
      </c>
      <c r="F187" s="175" t="s">
        <v>530</v>
      </c>
      <c r="H187" s="176">
        <v>0.109</v>
      </c>
      <c r="I187" s="177"/>
      <c r="L187" s="172"/>
      <c r="M187" s="178"/>
      <c r="N187" s="179"/>
      <c r="O187" s="179"/>
      <c r="P187" s="179"/>
      <c r="Q187" s="179"/>
      <c r="R187" s="179"/>
      <c r="S187" s="179"/>
      <c r="T187" s="180"/>
      <c r="AT187" s="174" t="s">
        <v>120</v>
      </c>
      <c r="AU187" s="174" t="s">
        <v>81</v>
      </c>
      <c r="AV187" s="13" t="s">
        <v>81</v>
      </c>
      <c r="AW187" s="13" t="s">
        <v>28</v>
      </c>
      <c r="AX187" s="13" t="s">
        <v>71</v>
      </c>
      <c r="AY187" s="174" t="s">
        <v>112</v>
      </c>
    </row>
    <row r="188" spans="1:65" s="2" customFormat="1" ht="21.6" customHeight="1">
      <c r="A188" s="32"/>
      <c r="B188" s="157"/>
      <c r="C188" s="189">
        <v>32</v>
      </c>
      <c r="D188" s="189" t="s">
        <v>154</v>
      </c>
      <c r="E188" s="190" t="s">
        <v>340</v>
      </c>
      <c r="F188" s="191" t="s">
        <v>341</v>
      </c>
      <c r="G188" s="192" t="s">
        <v>118</v>
      </c>
      <c r="H188" s="193">
        <v>46.274999999999999</v>
      </c>
      <c r="I188" s="194"/>
      <c r="J188" s="195">
        <f>ROUND(I188*H188,2)</f>
        <v>0</v>
      </c>
      <c r="K188" s="196"/>
      <c r="L188" s="197"/>
      <c r="M188" s="198" t="s">
        <v>1</v>
      </c>
      <c r="N188" s="199" t="s">
        <v>36</v>
      </c>
      <c r="O188" s="58"/>
      <c r="P188" s="168">
        <f>O188*H188</f>
        <v>0</v>
      </c>
      <c r="Q188" s="168">
        <v>2.4289999999999998</v>
      </c>
      <c r="R188" s="168">
        <f>Q188*H188</f>
        <v>112.40197499999999</v>
      </c>
      <c r="S188" s="168">
        <v>0</v>
      </c>
      <c r="T188" s="169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70" t="s">
        <v>133</v>
      </c>
      <c r="AT188" s="170" t="s">
        <v>154</v>
      </c>
      <c r="AU188" s="170" t="s">
        <v>81</v>
      </c>
      <c r="AY188" s="17" t="s">
        <v>112</v>
      </c>
      <c r="BE188" s="171">
        <f>IF(N188="základní",J188,0)</f>
        <v>0</v>
      </c>
      <c r="BF188" s="171">
        <f>IF(N188="snížená",J188,0)</f>
        <v>0</v>
      </c>
      <c r="BG188" s="171">
        <f>IF(N188="zákl. přenesená",J188,0)</f>
        <v>0</v>
      </c>
      <c r="BH188" s="171">
        <f>IF(N188="sníž. přenesená",J188,0)</f>
        <v>0</v>
      </c>
      <c r="BI188" s="171">
        <f>IF(N188="nulová",J188,0)</f>
        <v>0</v>
      </c>
      <c r="BJ188" s="17" t="s">
        <v>79</v>
      </c>
      <c r="BK188" s="171">
        <f>ROUND(I188*H188,2)</f>
        <v>0</v>
      </c>
      <c r="BL188" s="17" t="s">
        <v>119</v>
      </c>
      <c r="BM188" s="170" t="s">
        <v>531</v>
      </c>
    </row>
    <row r="189" spans="1:65" s="13" customFormat="1" ht="33.75">
      <c r="B189" s="172"/>
      <c r="D189" s="173" t="s">
        <v>120</v>
      </c>
      <c r="E189" s="174" t="s">
        <v>1</v>
      </c>
      <c r="F189" s="175" t="s">
        <v>532</v>
      </c>
      <c r="H189" s="176">
        <v>46.274999999999999</v>
      </c>
      <c r="I189" s="177"/>
      <c r="L189" s="172"/>
      <c r="M189" s="178"/>
      <c r="N189" s="179"/>
      <c r="O189" s="179"/>
      <c r="P189" s="179"/>
      <c r="Q189" s="179"/>
      <c r="R189" s="179"/>
      <c r="S189" s="179"/>
      <c r="T189" s="180"/>
      <c r="AT189" s="174" t="s">
        <v>120</v>
      </c>
      <c r="AU189" s="174" t="s">
        <v>81</v>
      </c>
      <c r="AV189" s="13" t="s">
        <v>81</v>
      </c>
      <c r="AW189" s="13" t="s">
        <v>28</v>
      </c>
      <c r="AX189" s="13" t="s">
        <v>79</v>
      </c>
      <c r="AY189" s="174" t="s">
        <v>112</v>
      </c>
    </row>
    <row r="190" spans="1:65" s="2" customFormat="1" ht="14.45" customHeight="1">
      <c r="A190" s="32"/>
      <c r="B190" s="157"/>
      <c r="C190" s="158">
        <v>33</v>
      </c>
      <c r="D190" s="158" t="s">
        <v>115</v>
      </c>
      <c r="E190" s="159" t="s">
        <v>533</v>
      </c>
      <c r="F190" s="160" t="s">
        <v>534</v>
      </c>
      <c r="G190" s="161" t="s">
        <v>188</v>
      </c>
      <c r="H190" s="162">
        <v>12</v>
      </c>
      <c r="I190" s="163"/>
      <c r="J190" s="164">
        <f>ROUND(I190*H190,2)</f>
        <v>0</v>
      </c>
      <c r="K190" s="165"/>
      <c r="L190" s="33"/>
      <c r="M190" s="166" t="s">
        <v>1</v>
      </c>
      <c r="N190" s="167" t="s">
        <v>36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</v>
      </c>
      <c r="T190" s="169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0" t="s">
        <v>119</v>
      </c>
      <c r="AT190" s="170" t="s">
        <v>115</v>
      </c>
      <c r="AU190" s="170" t="s">
        <v>81</v>
      </c>
      <c r="AY190" s="17" t="s">
        <v>112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7" t="s">
        <v>79</v>
      </c>
      <c r="BK190" s="171">
        <f>ROUND(I190*H190,2)</f>
        <v>0</v>
      </c>
      <c r="BL190" s="17" t="s">
        <v>119</v>
      </c>
      <c r="BM190" s="170" t="s">
        <v>535</v>
      </c>
    </row>
    <row r="191" spans="1:65" s="13" customFormat="1" ht="22.5">
      <c r="B191" s="172"/>
      <c r="D191" s="173" t="s">
        <v>120</v>
      </c>
      <c r="E191" s="174" t="s">
        <v>1</v>
      </c>
      <c r="F191" s="175" t="s">
        <v>536</v>
      </c>
      <c r="H191" s="176">
        <v>12</v>
      </c>
      <c r="I191" s="177"/>
      <c r="L191" s="172"/>
      <c r="M191" s="178"/>
      <c r="N191" s="179"/>
      <c r="O191" s="179"/>
      <c r="P191" s="179"/>
      <c r="Q191" s="179"/>
      <c r="R191" s="179"/>
      <c r="S191" s="179"/>
      <c r="T191" s="180"/>
      <c r="AT191" s="174" t="s">
        <v>120</v>
      </c>
      <c r="AU191" s="174" t="s">
        <v>81</v>
      </c>
      <c r="AV191" s="13" t="s">
        <v>81</v>
      </c>
      <c r="AW191" s="13" t="s">
        <v>28</v>
      </c>
      <c r="AX191" s="13" t="s">
        <v>79</v>
      </c>
      <c r="AY191" s="174" t="s">
        <v>112</v>
      </c>
    </row>
    <row r="192" spans="1:65" s="2" customFormat="1" ht="21.6" customHeight="1">
      <c r="A192" s="32"/>
      <c r="B192" s="157"/>
      <c r="C192" s="158">
        <v>34</v>
      </c>
      <c r="D192" s="158" t="s">
        <v>115</v>
      </c>
      <c r="E192" s="159" t="s">
        <v>337</v>
      </c>
      <c r="F192" s="160" t="s">
        <v>338</v>
      </c>
      <c r="G192" s="161" t="s">
        <v>118</v>
      </c>
      <c r="H192" s="162">
        <v>212.1</v>
      </c>
      <c r="I192" s="163"/>
      <c r="J192" s="164">
        <f>ROUND(I192*H192,2)</f>
        <v>0</v>
      </c>
      <c r="K192" s="165"/>
      <c r="L192" s="33"/>
      <c r="M192" s="166" t="s">
        <v>1</v>
      </c>
      <c r="N192" s="167" t="s">
        <v>36</v>
      </c>
      <c r="O192" s="58"/>
      <c r="P192" s="168">
        <f>O192*H192</f>
        <v>0</v>
      </c>
      <c r="Q192" s="168">
        <v>0</v>
      </c>
      <c r="R192" s="168">
        <f>Q192*H192</f>
        <v>0</v>
      </c>
      <c r="S192" s="168">
        <v>0</v>
      </c>
      <c r="T192" s="169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0" t="s">
        <v>119</v>
      </c>
      <c r="AT192" s="170" t="s">
        <v>115</v>
      </c>
      <c r="AU192" s="170" t="s">
        <v>81</v>
      </c>
      <c r="AY192" s="17" t="s">
        <v>112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7" t="s">
        <v>79</v>
      </c>
      <c r="BK192" s="171">
        <f>ROUND(I192*H192,2)</f>
        <v>0</v>
      </c>
      <c r="BL192" s="17" t="s">
        <v>119</v>
      </c>
      <c r="BM192" s="170" t="s">
        <v>537</v>
      </c>
    </row>
    <row r="193" spans="1:65" s="13" customFormat="1">
      <c r="B193" s="172"/>
      <c r="D193" s="173" t="s">
        <v>120</v>
      </c>
      <c r="E193" s="174" t="s">
        <v>1</v>
      </c>
      <c r="F193" s="175" t="s">
        <v>538</v>
      </c>
      <c r="H193" s="176">
        <v>212.1</v>
      </c>
      <c r="I193" s="177"/>
      <c r="L193" s="172"/>
      <c r="M193" s="178"/>
      <c r="N193" s="179"/>
      <c r="O193" s="179"/>
      <c r="P193" s="179"/>
      <c r="Q193" s="179"/>
      <c r="R193" s="179"/>
      <c r="S193" s="179"/>
      <c r="T193" s="180"/>
      <c r="AT193" s="174" t="s">
        <v>120</v>
      </c>
      <c r="AU193" s="174" t="s">
        <v>81</v>
      </c>
      <c r="AV193" s="13" t="s">
        <v>81</v>
      </c>
      <c r="AW193" s="13" t="s">
        <v>28</v>
      </c>
      <c r="AX193" s="13" t="s">
        <v>79</v>
      </c>
      <c r="AY193" s="174" t="s">
        <v>112</v>
      </c>
    </row>
    <row r="194" spans="1:65" s="2" customFormat="1" ht="21.6" customHeight="1">
      <c r="A194" s="32"/>
      <c r="B194" s="157"/>
      <c r="C194" s="158">
        <v>35</v>
      </c>
      <c r="D194" s="158" t="s">
        <v>115</v>
      </c>
      <c r="E194" s="159" t="s">
        <v>539</v>
      </c>
      <c r="F194" s="160" t="s">
        <v>540</v>
      </c>
      <c r="G194" s="161" t="s">
        <v>188</v>
      </c>
      <c r="H194" s="162">
        <v>125</v>
      </c>
      <c r="I194" s="163"/>
      <c r="J194" s="164">
        <f>ROUND(I194*H194,2)</f>
        <v>0</v>
      </c>
      <c r="K194" s="165"/>
      <c r="L194" s="33"/>
      <c r="M194" s="166" t="s">
        <v>1</v>
      </c>
      <c r="N194" s="167" t="s">
        <v>36</v>
      </c>
      <c r="O194" s="58"/>
      <c r="P194" s="168">
        <f>O194*H194</f>
        <v>0</v>
      </c>
      <c r="Q194" s="168">
        <v>0</v>
      </c>
      <c r="R194" s="168">
        <f>Q194*H194</f>
        <v>0</v>
      </c>
      <c r="S194" s="168">
        <v>0</v>
      </c>
      <c r="T194" s="169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70" t="s">
        <v>119</v>
      </c>
      <c r="AT194" s="170" t="s">
        <v>115</v>
      </c>
      <c r="AU194" s="170" t="s">
        <v>81</v>
      </c>
      <c r="AY194" s="17" t="s">
        <v>112</v>
      </c>
      <c r="BE194" s="171">
        <f>IF(N194="základní",J194,0)</f>
        <v>0</v>
      </c>
      <c r="BF194" s="171">
        <f>IF(N194="snížená",J194,0)</f>
        <v>0</v>
      </c>
      <c r="BG194" s="171">
        <f>IF(N194="zákl. přenesená",J194,0)</f>
        <v>0</v>
      </c>
      <c r="BH194" s="171">
        <f>IF(N194="sníž. přenesená",J194,0)</f>
        <v>0</v>
      </c>
      <c r="BI194" s="171">
        <f>IF(N194="nulová",J194,0)</f>
        <v>0</v>
      </c>
      <c r="BJ194" s="17" t="s">
        <v>79</v>
      </c>
      <c r="BK194" s="171">
        <f>ROUND(I194*H194,2)</f>
        <v>0</v>
      </c>
      <c r="BL194" s="17" t="s">
        <v>119</v>
      </c>
      <c r="BM194" s="170" t="s">
        <v>541</v>
      </c>
    </row>
    <row r="195" spans="1:65" s="13" customFormat="1">
      <c r="B195" s="172"/>
      <c r="D195" s="173" t="s">
        <v>120</v>
      </c>
      <c r="E195" s="174" t="s">
        <v>1</v>
      </c>
      <c r="F195" s="175" t="s">
        <v>542</v>
      </c>
      <c r="H195" s="176">
        <v>125</v>
      </c>
      <c r="I195" s="177"/>
      <c r="L195" s="172"/>
      <c r="M195" s="178"/>
      <c r="N195" s="179"/>
      <c r="O195" s="179"/>
      <c r="P195" s="179"/>
      <c r="Q195" s="179"/>
      <c r="R195" s="179"/>
      <c r="S195" s="179"/>
      <c r="T195" s="180"/>
      <c r="AT195" s="174" t="s">
        <v>120</v>
      </c>
      <c r="AU195" s="174" t="s">
        <v>81</v>
      </c>
      <c r="AV195" s="13" t="s">
        <v>81</v>
      </c>
      <c r="AW195" s="13" t="s">
        <v>28</v>
      </c>
      <c r="AX195" s="13" t="s">
        <v>79</v>
      </c>
      <c r="AY195" s="174" t="s">
        <v>112</v>
      </c>
    </row>
    <row r="196" spans="1:65" s="2" customFormat="1" ht="14.45" customHeight="1">
      <c r="A196" s="32"/>
      <c r="B196" s="157"/>
      <c r="C196" s="158">
        <v>36</v>
      </c>
      <c r="D196" s="158" t="s">
        <v>115</v>
      </c>
      <c r="E196" s="159" t="s">
        <v>543</v>
      </c>
      <c r="F196" s="160" t="s">
        <v>544</v>
      </c>
      <c r="G196" s="161" t="s">
        <v>188</v>
      </c>
      <c r="H196" s="162">
        <v>125</v>
      </c>
      <c r="I196" s="163"/>
      <c r="J196" s="164">
        <f>ROUND(I196*H196,2)</f>
        <v>0</v>
      </c>
      <c r="K196" s="165"/>
      <c r="L196" s="33"/>
      <c r="M196" s="166" t="s">
        <v>1</v>
      </c>
      <c r="N196" s="167" t="s">
        <v>36</v>
      </c>
      <c r="O196" s="58"/>
      <c r="P196" s="168">
        <f>O196*H196</f>
        <v>0</v>
      </c>
      <c r="Q196" s="168">
        <v>0</v>
      </c>
      <c r="R196" s="168">
        <f>Q196*H196</f>
        <v>0</v>
      </c>
      <c r="S196" s="168">
        <v>0</v>
      </c>
      <c r="T196" s="169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0" t="s">
        <v>119</v>
      </c>
      <c r="AT196" s="170" t="s">
        <v>115</v>
      </c>
      <c r="AU196" s="170" t="s">
        <v>81</v>
      </c>
      <c r="AY196" s="17" t="s">
        <v>112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7" t="s">
        <v>79</v>
      </c>
      <c r="BK196" s="171">
        <f>ROUND(I196*H196,2)</f>
        <v>0</v>
      </c>
      <c r="BL196" s="17" t="s">
        <v>119</v>
      </c>
      <c r="BM196" s="170" t="s">
        <v>545</v>
      </c>
    </row>
    <row r="197" spans="1:65" s="13" customFormat="1">
      <c r="B197" s="172"/>
      <c r="D197" s="173" t="s">
        <v>120</v>
      </c>
      <c r="E197" s="174" t="s">
        <v>1</v>
      </c>
      <c r="F197" s="175" t="s">
        <v>542</v>
      </c>
      <c r="H197" s="176">
        <v>125</v>
      </c>
      <c r="I197" s="177"/>
      <c r="L197" s="172"/>
      <c r="M197" s="178"/>
      <c r="N197" s="179"/>
      <c r="O197" s="179"/>
      <c r="P197" s="179"/>
      <c r="Q197" s="179"/>
      <c r="R197" s="179"/>
      <c r="S197" s="179"/>
      <c r="T197" s="180"/>
      <c r="AT197" s="174" t="s">
        <v>120</v>
      </c>
      <c r="AU197" s="174" t="s">
        <v>81</v>
      </c>
      <c r="AV197" s="13" t="s">
        <v>81</v>
      </c>
      <c r="AW197" s="13" t="s">
        <v>28</v>
      </c>
      <c r="AX197" s="13" t="s">
        <v>79</v>
      </c>
      <c r="AY197" s="174" t="s">
        <v>112</v>
      </c>
    </row>
    <row r="198" spans="1:65" s="2" customFormat="1" ht="14.45" customHeight="1">
      <c r="A198" s="32"/>
      <c r="B198" s="157"/>
      <c r="C198" s="189">
        <v>37</v>
      </c>
      <c r="D198" s="189" t="s">
        <v>154</v>
      </c>
      <c r="E198" s="190" t="s">
        <v>546</v>
      </c>
      <c r="F198" s="191" t="s">
        <v>547</v>
      </c>
      <c r="G198" s="192" t="s">
        <v>157</v>
      </c>
      <c r="H198" s="193">
        <v>22.5</v>
      </c>
      <c r="I198" s="194"/>
      <c r="J198" s="195">
        <f>ROUND(I198*H198,2)</f>
        <v>0</v>
      </c>
      <c r="K198" s="196"/>
      <c r="L198" s="197"/>
      <c r="M198" s="198" t="s">
        <v>1</v>
      </c>
      <c r="N198" s="199" t="s">
        <v>36</v>
      </c>
      <c r="O198" s="58"/>
      <c r="P198" s="168">
        <f>O198*H198</f>
        <v>0</v>
      </c>
      <c r="Q198" s="168">
        <v>1</v>
      </c>
      <c r="R198" s="168">
        <f>Q198*H198</f>
        <v>22.5</v>
      </c>
      <c r="S198" s="168">
        <v>0</v>
      </c>
      <c r="T198" s="169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0" t="s">
        <v>133</v>
      </c>
      <c r="AT198" s="170" t="s">
        <v>154</v>
      </c>
      <c r="AU198" s="170" t="s">
        <v>81</v>
      </c>
      <c r="AY198" s="17" t="s">
        <v>112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7" t="s">
        <v>79</v>
      </c>
      <c r="BK198" s="171">
        <f>ROUND(I198*H198,2)</f>
        <v>0</v>
      </c>
      <c r="BL198" s="17" t="s">
        <v>119</v>
      </c>
      <c r="BM198" s="170" t="s">
        <v>548</v>
      </c>
    </row>
    <row r="199" spans="1:65" s="13" customFormat="1">
      <c r="B199" s="172"/>
      <c r="D199" s="173" t="s">
        <v>120</v>
      </c>
      <c r="E199" s="174" t="s">
        <v>1</v>
      </c>
      <c r="F199" s="175" t="s">
        <v>549</v>
      </c>
      <c r="H199" s="176">
        <v>22.5</v>
      </c>
      <c r="I199" s="177"/>
      <c r="L199" s="172"/>
      <c r="M199" s="178"/>
      <c r="N199" s="179"/>
      <c r="O199" s="179"/>
      <c r="P199" s="179"/>
      <c r="Q199" s="179"/>
      <c r="R199" s="179"/>
      <c r="S199" s="179"/>
      <c r="T199" s="180"/>
      <c r="AT199" s="174" t="s">
        <v>120</v>
      </c>
      <c r="AU199" s="174" t="s">
        <v>81</v>
      </c>
      <c r="AV199" s="13" t="s">
        <v>81</v>
      </c>
      <c r="AW199" s="13" t="s">
        <v>28</v>
      </c>
      <c r="AX199" s="13" t="s">
        <v>79</v>
      </c>
      <c r="AY199" s="174" t="s">
        <v>112</v>
      </c>
    </row>
    <row r="200" spans="1:65" s="2" customFormat="1" ht="14.45" customHeight="1">
      <c r="A200" s="32"/>
      <c r="B200" s="157"/>
      <c r="C200" s="158">
        <v>38</v>
      </c>
      <c r="D200" s="158" t="s">
        <v>115</v>
      </c>
      <c r="E200" s="159" t="s">
        <v>356</v>
      </c>
      <c r="F200" s="160" t="s">
        <v>357</v>
      </c>
      <c r="G200" s="161" t="s">
        <v>157</v>
      </c>
      <c r="H200" s="162">
        <v>27.04</v>
      </c>
      <c r="I200" s="163"/>
      <c r="J200" s="164">
        <f>ROUND(I200*H200,2)</f>
        <v>0</v>
      </c>
      <c r="K200" s="165"/>
      <c r="L200" s="33"/>
      <c r="M200" s="166" t="s">
        <v>1</v>
      </c>
      <c r="N200" s="167" t="s">
        <v>36</v>
      </c>
      <c r="O200" s="58"/>
      <c r="P200" s="168">
        <f>O200*H200</f>
        <v>0</v>
      </c>
      <c r="Q200" s="168">
        <v>0</v>
      </c>
      <c r="R200" s="168">
        <f>Q200*H200</f>
        <v>0</v>
      </c>
      <c r="S200" s="168">
        <v>0</v>
      </c>
      <c r="T200" s="169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0" t="s">
        <v>119</v>
      </c>
      <c r="AT200" s="170" t="s">
        <v>115</v>
      </c>
      <c r="AU200" s="170" t="s">
        <v>81</v>
      </c>
      <c r="AY200" s="17" t="s">
        <v>112</v>
      </c>
      <c r="BE200" s="171">
        <f>IF(N200="základní",J200,0)</f>
        <v>0</v>
      </c>
      <c r="BF200" s="171">
        <f>IF(N200="snížená",J200,0)</f>
        <v>0</v>
      </c>
      <c r="BG200" s="171">
        <f>IF(N200="zákl. přenesená",J200,0)</f>
        <v>0</v>
      </c>
      <c r="BH200" s="171">
        <f>IF(N200="sníž. přenesená",J200,0)</f>
        <v>0</v>
      </c>
      <c r="BI200" s="171">
        <f>IF(N200="nulová",J200,0)</f>
        <v>0</v>
      </c>
      <c r="BJ200" s="17" t="s">
        <v>79</v>
      </c>
      <c r="BK200" s="171">
        <f>ROUND(I200*H200,2)</f>
        <v>0</v>
      </c>
      <c r="BL200" s="17" t="s">
        <v>119</v>
      </c>
      <c r="BM200" s="170" t="s">
        <v>550</v>
      </c>
    </row>
    <row r="201" spans="1:65" s="13" customFormat="1">
      <c r="B201" s="172"/>
      <c r="D201" s="173" t="s">
        <v>120</v>
      </c>
      <c r="E201" s="174" t="s">
        <v>1</v>
      </c>
      <c r="F201" s="175" t="s">
        <v>551</v>
      </c>
      <c r="H201" s="176">
        <v>27.04</v>
      </c>
      <c r="I201" s="177"/>
      <c r="L201" s="172"/>
      <c r="M201" s="178"/>
      <c r="N201" s="179"/>
      <c r="O201" s="179"/>
      <c r="P201" s="179"/>
      <c r="Q201" s="179"/>
      <c r="R201" s="179"/>
      <c r="S201" s="179"/>
      <c r="T201" s="180"/>
      <c r="AT201" s="174" t="s">
        <v>120</v>
      </c>
      <c r="AU201" s="174" t="s">
        <v>81</v>
      </c>
      <c r="AV201" s="13" t="s">
        <v>81</v>
      </c>
      <c r="AW201" s="13" t="s">
        <v>28</v>
      </c>
      <c r="AX201" s="13" t="s">
        <v>79</v>
      </c>
      <c r="AY201" s="174" t="s">
        <v>112</v>
      </c>
    </row>
    <row r="202" spans="1:65" s="2" customFormat="1" ht="14.45" customHeight="1">
      <c r="A202" s="32"/>
      <c r="B202" s="157"/>
      <c r="C202" s="158">
        <v>39</v>
      </c>
      <c r="D202" s="158" t="s">
        <v>115</v>
      </c>
      <c r="E202" s="159" t="s">
        <v>360</v>
      </c>
      <c r="F202" s="160" t="s">
        <v>361</v>
      </c>
      <c r="G202" s="161" t="s">
        <v>157</v>
      </c>
      <c r="H202" s="162">
        <v>67.914000000000001</v>
      </c>
      <c r="I202" s="163"/>
      <c r="J202" s="164">
        <f>ROUND(I202*H202,2)</f>
        <v>0</v>
      </c>
      <c r="K202" s="165"/>
      <c r="L202" s="33"/>
      <c r="M202" s="166" t="s">
        <v>1</v>
      </c>
      <c r="N202" s="167" t="s">
        <v>36</v>
      </c>
      <c r="O202" s="58"/>
      <c r="P202" s="168">
        <f>O202*H202</f>
        <v>0</v>
      </c>
      <c r="Q202" s="168">
        <v>0</v>
      </c>
      <c r="R202" s="168">
        <f>Q202*H202</f>
        <v>0</v>
      </c>
      <c r="S202" s="168">
        <v>0</v>
      </c>
      <c r="T202" s="169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70" t="s">
        <v>119</v>
      </c>
      <c r="AT202" s="170" t="s">
        <v>115</v>
      </c>
      <c r="AU202" s="170" t="s">
        <v>81</v>
      </c>
      <c r="AY202" s="17" t="s">
        <v>112</v>
      </c>
      <c r="BE202" s="171">
        <f>IF(N202="základní",J202,0)</f>
        <v>0</v>
      </c>
      <c r="BF202" s="171">
        <f>IF(N202="snížená",J202,0)</f>
        <v>0</v>
      </c>
      <c r="BG202" s="171">
        <f>IF(N202="zákl. přenesená",J202,0)</f>
        <v>0</v>
      </c>
      <c r="BH202" s="171">
        <f>IF(N202="sníž. přenesená",J202,0)</f>
        <v>0</v>
      </c>
      <c r="BI202" s="171">
        <f>IF(N202="nulová",J202,0)</f>
        <v>0</v>
      </c>
      <c r="BJ202" s="17" t="s">
        <v>79</v>
      </c>
      <c r="BK202" s="171">
        <f>ROUND(I202*H202,2)</f>
        <v>0</v>
      </c>
      <c r="BL202" s="17" t="s">
        <v>119</v>
      </c>
      <c r="BM202" s="170" t="s">
        <v>552</v>
      </c>
    </row>
    <row r="203" spans="1:65" s="13" customFormat="1">
      <c r="B203" s="172"/>
      <c r="D203" s="173" t="s">
        <v>120</v>
      </c>
      <c r="E203" s="174" t="s">
        <v>1</v>
      </c>
      <c r="F203" s="175" t="s">
        <v>553</v>
      </c>
      <c r="H203" s="176">
        <v>67.914000000000001</v>
      </c>
      <c r="I203" s="177"/>
      <c r="L203" s="172"/>
      <c r="M203" s="178"/>
      <c r="N203" s="179"/>
      <c r="O203" s="179"/>
      <c r="P203" s="179"/>
      <c r="Q203" s="179"/>
      <c r="R203" s="179"/>
      <c r="S203" s="179"/>
      <c r="T203" s="180"/>
      <c r="AT203" s="174" t="s">
        <v>120</v>
      </c>
      <c r="AU203" s="174" t="s">
        <v>81</v>
      </c>
      <c r="AV203" s="13" t="s">
        <v>81</v>
      </c>
      <c r="AW203" s="13" t="s">
        <v>28</v>
      </c>
      <c r="AX203" s="13" t="s">
        <v>79</v>
      </c>
      <c r="AY203" s="174" t="s">
        <v>112</v>
      </c>
    </row>
    <row r="204" spans="1:65" s="12" customFormat="1" ht="22.9" customHeight="1">
      <c r="B204" s="144"/>
      <c r="D204" s="145" t="s">
        <v>70</v>
      </c>
      <c r="E204" s="155" t="s">
        <v>153</v>
      </c>
      <c r="F204" s="155" t="s">
        <v>364</v>
      </c>
      <c r="I204" s="147"/>
      <c r="J204" s="156">
        <f>BK204</f>
        <v>0</v>
      </c>
      <c r="L204" s="144"/>
      <c r="M204" s="149"/>
      <c r="N204" s="150"/>
      <c r="O204" s="150"/>
      <c r="P204" s="151">
        <f>SUM(P205:P252)</f>
        <v>0</v>
      </c>
      <c r="Q204" s="150"/>
      <c r="R204" s="151">
        <f>SUM(R205:R252)</f>
        <v>0</v>
      </c>
      <c r="S204" s="150"/>
      <c r="T204" s="152">
        <f>SUM(T205:T252)</f>
        <v>0</v>
      </c>
      <c r="AR204" s="145" t="s">
        <v>79</v>
      </c>
      <c r="AT204" s="153" t="s">
        <v>70</v>
      </c>
      <c r="AU204" s="153" t="s">
        <v>79</v>
      </c>
      <c r="AY204" s="145" t="s">
        <v>112</v>
      </c>
      <c r="BK204" s="154">
        <f>SUM(BK205:BK252)</f>
        <v>0</v>
      </c>
    </row>
    <row r="205" spans="1:65" s="2" customFormat="1" ht="32.450000000000003" customHeight="1">
      <c r="A205" s="32"/>
      <c r="B205" s="157"/>
      <c r="C205" s="158">
        <v>40</v>
      </c>
      <c r="D205" s="158" t="s">
        <v>115</v>
      </c>
      <c r="E205" s="159" t="s">
        <v>365</v>
      </c>
      <c r="F205" s="160" t="s">
        <v>366</v>
      </c>
      <c r="G205" s="161" t="s">
        <v>157</v>
      </c>
      <c r="H205" s="162">
        <v>115.688</v>
      </c>
      <c r="I205" s="163"/>
      <c r="J205" s="164">
        <f>ROUND(I205*H205,2)</f>
        <v>0</v>
      </c>
      <c r="K205" s="165"/>
      <c r="L205" s="33"/>
      <c r="M205" s="166" t="s">
        <v>1</v>
      </c>
      <c r="N205" s="167" t="s">
        <v>36</v>
      </c>
      <c r="O205" s="58"/>
      <c r="P205" s="168">
        <f>O205*H205</f>
        <v>0</v>
      </c>
      <c r="Q205" s="168">
        <v>0</v>
      </c>
      <c r="R205" s="168">
        <f>Q205*H205</f>
        <v>0</v>
      </c>
      <c r="S205" s="168">
        <v>0</v>
      </c>
      <c r="T205" s="169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70" t="s">
        <v>119</v>
      </c>
      <c r="AT205" s="170" t="s">
        <v>115</v>
      </c>
      <c r="AU205" s="170" t="s">
        <v>81</v>
      </c>
      <c r="AY205" s="17" t="s">
        <v>112</v>
      </c>
      <c r="BE205" s="171">
        <f>IF(N205="základní",J205,0)</f>
        <v>0</v>
      </c>
      <c r="BF205" s="171">
        <f>IF(N205="snížená",J205,0)</f>
        <v>0</v>
      </c>
      <c r="BG205" s="171">
        <f>IF(N205="zákl. přenesená",J205,0)</f>
        <v>0</v>
      </c>
      <c r="BH205" s="171">
        <f>IF(N205="sníž. přenesená",J205,0)</f>
        <v>0</v>
      </c>
      <c r="BI205" s="171">
        <f>IF(N205="nulová",J205,0)</f>
        <v>0</v>
      </c>
      <c r="BJ205" s="17" t="s">
        <v>79</v>
      </c>
      <c r="BK205" s="171">
        <f>ROUND(I205*H205,2)</f>
        <v>0</v>
      </c>
      <c r="BL205" s="17" t="s">
        <v>119</v>
      </c>
      <c r="BM205" s="170" t="s">
        <v>554</v>
      </c>
    </row>
    <row r="206" spans="1:65" s="13" customFormat="1">
      <c r="B206" s="172"/>
      <c r="D206" s="173" t="s">
        <v>120</v>
      </c>
      <c r="E206" s="174" t="s">
        <v>1</v>
      </c>
      <c r="F206" s="175" t="s">
        <v>555</v>
      </c>
      <c r="H206" s="176">
        <v>115.688</v>
      </c>
      <c r="I206" s="177"/>
      <c r="L206" s="172"/>
      <c r="M206" s="178"/>
      <c r="N206" s="179"/>
      <c r="O206" s="179"/>
      <c r="P206" s="179"/>
      <c r="Q206" s="179"/>
      <c r="R206" s="179"/>
      <c r="S206" s="179"/>
      <c r="T206" s="180"/>
      <c r="AT206" s="174" t="s">
        <v>120</v>
      </c>
      <c r="AU206" s="174" t="s">
        <v>81</v>
      </c>
      <c r="AV206" s="13" t="s">
        <v>81</v>
      </c>
      <c r="AW206" s="13" t="s">
        <v>28</v>
      </c>
      <c r="AX206" s="13" t="s">
        <v>71</v>
      </c>
      <c r="AY206" s="174" t="s">
        <v>112</v>
      </c>
    </row>
    <row r="207" spans="1:65" s="2" customFormat="1" ht="32.450000000000003" customHeight="1">
      <c r="A207" s="32"/>
      <c r="B207" s="157"/>
      <c r="C207" s="158">
        <v>41</v>
      </c>
      <c r="D207" s="158" t="s">
        <v>115</v>
      </c>
      <c r="E207" s="159" t="s">
        <v>369</v>
      </c>
      <c r="F207" s="160" t="s">
        <v>370</v>
      </c>
      <c r="G207" s="161" t="s">
        <v>157</v>
      </c>
      <c r="H207" s="162">
        <v>646.20000000000005</v>
      </c>
      <c r="I207" s="163"/>
      <c r="J207" s="164">
        <f>ROUND(I207*H207,2)</f>
        <v>0</v>
      </c>
      <c r="K207" s="165"/>
      <c r="L207" s="33"/>
      <c r="M207" s="166" t="s">
        <v>1</v>
      </c>
      <c r="N207" s="167" t="s">
        <v>36</v>
      </c>
      <c r="O207" s="58"/>
      <c r="P207" s="168">
        <f>O207*H207</f>
        <v>0</v>
      </c>
      <c r="Q207" s="168">
        <v>0</v>
      </c>
      <c r="R207" s="168">
        <f>Q207*H207</f>
        <v>0</v>
      </c>
      <c r="S207" s="168">
        <v>0</v>
      </c>
      <c r="T207" s="169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70" t="s">
        <v>119</v>
      </c>
      <c r="AT207" s="170" t="s">
        <v>115</v>
      </c>
      <c r="AU207" s="170" t="s">
        <v>81</v>
      </c>
      <c r="AY207" s="17" t="s">
        <v>112</v>
      </c>
      <c r="BE207" s="171">
        <f>IF(N207="základní",J207,0)</f>
        <v>0</v>
      </c>
      <c r="BF207" s="171">
        <f>IF(N207="snížená",J207,0)</f>
        <v>0</v>
      </c>
      <c r="BG207" s="171">
        <f>IF(N207="zákl. přenesená",J207,0)</f>
        <v>0</v>
      </c>
      <c r="BH207" s="171">
        <f>IF(N207="sníž. přenesená",J207,0)</f>
        <v>0</v>
      </c>
      <c r="BI207" s="171">
        <f>IF(N207="nulová",J207,0)</f>
        <v>0</v>
      </c>
      <c r="BJ207" s="17" t="s">
        <v>79</v>
      </c>
      <c r="BK207" s="171">
        <f>ROUND(I207*H207,2)</f>
        <v>0</v>
      </c>
      <c r="BL207" s="17" t="s">
        <v>119</v>
      </c>
      <c r="BM207" s="170" t="s">
        <v>556</v>
      </c>
    </row>
    <row r="208" spans="1:65" s="13" customFormat="1" ht="22.5">
      <c r="B208" s="172"/>
      <c r="D208" s="173" t="s">
        <v>120</v>
      </c>
      <c r="E208" s="174" t="s">
        <v>1</v>
      </c>
      <c r="F208" s="175" t="s">
        <v>557</v>
      </c>
      <c r="H208" s="176">
        <v>646.20000000000005</v>
      </c>
      <c r="I208" s="177"/>
      <c r="L208" s="172"/>
      <c r="M208" s="178"/>
      <c r="N208" s="179"/>
      <c r="O208" s="179"/>
      <c r="P208" s="179"/>
      <c r="Q208" s="179"/>
      <c r="R208" s="179"/>
      <c r="S208" s="179"/>
      <c r="T208" s="180"/>
      <c r="AT208" s="174" t="s">
        <v>120</v>
      </c>
      <c r="AU208" s="174" t="s">
        <v>81</v>
      </c>
      <c r="AV208" s="13" t="s">
        <v>81</v>
      </c>
      <c r="AW208" s="13" t="s">
        <v>28</v>
      </c>
      <c r="AX208" s="13" t="s">
        <v>71</v>
      </c>
      <c r="AY208" s="174" t="s">
        <v>112</v>
      </c>
    </row>
    <row r="209" spans="1:65" s="2" customFormat="1" ht="43.15" customHeight="1">
      <c r="A209" s="32"/>
      <c r="B209" s="157"/>
      <c r="C209" s="158">
        <v>42</v>
      </c>
      <c r="D209" s="158" t="s">
        <v>115</v>
      </c>
      <c r="E209" s="159" t="s">
        <v>378</v>
      </c>
      <c r="F209" s="160" t="s">
        <v>379</v>
      </c>
      <c r="G209" s="161" t="s">
        <v>157</v>
      </c>
      <c r="H209" s="162">
        <v>319.89</v>
      </c>
      <c r="I209" s="163"/>
      <c r="J209" s="164">
        <f>ROUND(I209*H209,2)</f>
        <v>0</v>
      </c>
      <c r="K209" s="165"/>
      <c r="L209" s="33"/>
      <c r="M209" s="166" t="s">
        <v>1</v>
      </c>
      <c r="N209" s="167" t="s">
        <v>36</v>
      </c>
      <c r="O209" s="58"/>
      <c r="P209" s="168">
        <f>O209*H209</f>
        <v>0</v>
      </c>
      <c r="Q209" s="168">
        <v>0</v>
      </c>
      <c r="R209" s="168">
        <f>Q209*H209</f>
        <v>0</v>
      </c>
      <c r="S209" s="168">
        <v>0</v>
      </c>
      <c r="T209" s="169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70" t="s">
        <v>119</v>
      </c>
      <c r="AT209" s="170" t="s">
        <v>115</v>
      </c>
      <c r="AU209" s="170" t="s">
        <v>81</v>
      </c>
      <c r="AY209" s="17" t="s">
        <v>112</v>
      </c>
      <c r="BE209" s="171">
        <f>IF(N209="základní",J209,0)</f>
        <v>0</v>
      </c>
      <c r="BF209" s="171">
        <f>IF(N209="snížená",J209,0)</f>
        <v>0</v>
      </c>
      <c r="BG209" s="171">
        <f>IF(N209="zákl. přenesená",J209,0)</f>
        <v>0</v>
      </c>
      <c r="BH209" s="171">
        <f>IF(N209="sníž. přenesená",J209,0)</f>
        <v>0</v>
      </c>
      <c r="BI209" s="171">
        <f>IF(N209="nulová",J209,0)</f>
        <v>0</v>
      </c>
      <c r="BJ209" s="17" t="s">
        <v>79</v>
      </c>
      <c r="BK209" s="171">
        <f>ROUND(I209*H209,2)</f>
        <v>0</v>
      </c>
      <c r="BL209" s="17" t="s">
        <v>119</v>
      </c>
      <c r="BM209" s="170" t="s">
        <v>558</v>
      </c>
    </row>
    <row r="210" spans="1:65" s="15" customFormat="1" ht="22.5">
      <c r="B210" s="200"/>
      <c r="D210" s="173" t="s">
        <v>120</v>
      </c>
      <c r="E210" s="201" t="s">
        <v>1</v>
      </c>
      <c r="F210" s="202" t="s">
        <v>559</v>
      </c>
      <c r="H210" s="201" t="s">
        <v>1</v>
      </c>
      <c r="I210" s="203"/>
      <c r="L210" s="200"/>
      <c r="M210" s="204"/>
      <c r="N210" s="205"/>
      <c r="O210" s="205"/>
      <c r="P210" s="205"/>
      <c r="Q210" s="205"/>
      <c r="R210" s="205"/>
      <c r="S210" s="205"/>
      <c r="T210" s="206"/>
      <c r="AT210" s="201" t="s">
        <v>120</v>
      </c>
      <c r="AU210" s="201" t="s">
        <v>81</v>
      </c>
      <c r="AV210" s="15" t="s">
        <v>79</v>
      </c>
      <c r="AW210" s="15" t="s">
        <v>28</v>
      </c>
      <c r="AX210" s="15" t="s">
        <v>71</v>
      </c>
      <c r="AY210" s="201" t="s">
        <v>112</v>
      </c>
    </row>
    <row r="211" spans="1:65" s="13" customFormat="1">
      <c r="B211" s="172"/>
      <c r="D211" s="173" t="s">
        <v>120</v>
      </c>
      <c r="E211" s="174" t="s">
        <v>1</v>
      </c>
      <c r="F211" s="175" t="s">
        <v>560</v>
      </c>
      <c r="H211" s="176">
        <v>68.7</v>
      </c>
      <c r="I211" s="177"/>
      <c r="L211" s="172"/>
      <c r="M211" s="178"/>
      <c r="N211" s="179"/>
      <c r="O211" s="179"/>
      <c r="P211" s="179"/>
      <c r="Q211" s="179"/>
      <c r="R211" s="179"/>
      <c r="S211" s="179"/>
      <c r="T211" s="180"/>
      <c r="AT211" s="174" t="s">
        <v>120</v>
      </c>
      <c r="AU211" s="174" t="s">
        <v>81</v>
      </c>
      <c r="AV211" s="13" t="s">
        <v>81</v>
      </c>
      <c r="AW211" s="13" t="s">
        <v>28</v>
      </c>
      <c r="AX211" s="13" t="s">
        <v>71</v>
      </c>
      <c r="AY211" s="174" t="s">
        <v>112</v>
      </c>
    </row>
    <row r="212" spans="1:65" s="15" customFormat="1" ht="22.5">
      <c r="B212" s="200"/>
      <c r="D212" s="173" t="s">
        <v>120</v>
      </c>
      <c r="E212" s="201" t="s">
        <v>1</v>
      </c>
      <c r="F212" s="202" t="s">
        <v>383</v>
      </c>
      <c r="H212" s="201" t="s">
        <v>1</v>
      </c>
      <c r="I212" s="203"/>
      <c r="L212" s="200"/>
      <c r="M212" s="204"/>
      <c r="N212" s="205"/>
      <c r="O212" s="205"/>
      <c r="P212" s="205"/>
      <c r="Q212" s="205"/>
      <c r="R212" s="205"/>
      <c r="S212" s="205"/>
      <c r="T212" s="206"/>
      <c r="AT212" s="201" t="s">
        <v>120</v>
      </c>
      <c r="AU212" s="201" t="s">
        <v>81</v>
      </c>
      <c r="AV212" s="15" t="s">
        <v>79</v>
      </c>
      <c r="AW212" s="15" t="s">
        <v>28</v>
      </c>
      <c r="AX212" s="15" t="s">
        <v>71</v>
      </c>
      <c r="AY212" s="201" t="s">
        <v>112</v>
      </c>
    </row>
    <row r="213" spans="1:65" s="13" customFormat="1">
      <c r="B213" s="172"/>
      <c r="D213" s="173" t="s">
        <v>120</v>
      </c>
      <c r="E213" s="174" t="s">
        <v>1</v>
      </c>
      <c r="F213" s="175" t="s">
        <v>561</v>
      </c>
      <c r="H213" s="176">
        <v>28.641999999999999</v>
      </c>
      <c r="I213" s="177"/>
      <c r="L213" s="172"/>
      <c r="M213" s="178"/>
      <c r="N213" s="179"/>
      <c r="O213" s="179"/>
      <c r="P213" s="179"/>
      <c r="Q213" s="179"/>
      <c r="R213" s="179"/>
      <c r="S213" s="179"/>
      <c r="T213" s="180"/>
      <c r="AT213" s="174" t="s">
        <v>120</v>
      </c>
      <c r="AU213" s="174" t="s">
        <v>81</v>
      </c>
      <c r="AV213" s="13" t="s">
        <v>81</v>
      </c>
      <c r="AW213" s="13" t="s">
        <v>28</v>
      </c>
      <c r="AX213" s="13" t="s">
        <v>71</v>
      </c>
      <c r="AY213" s="174" t="s">
        <v>112</v>
      </c>
    </row>
    <row r="214" spans="1:65" s="15" customFormat="1" ht="22.5">
      <c r="B214" s="200"/>
      <c r="D214" s="173" t="s">
        <v>120</v>
      </c>
      <c r="E214" s="201" t="s">
        <v>1</v>
      </c>
      <c r="F214" s="202" t="s">
        <v>385</v>
      </c>
      <c r="H214" s="201" t="s">
        <v>1</v>
      </c>
      <c r="I214" s="203"/>
      <c r="L214" s="200"/>
      <c r="M214" s="204"/>
      <c r="N214" s="205"/>
      <c r="O214" s="205"/>
      <c r="P214" s="205"/>
      <c r="Q214" s="205"/>
      <c r="R214" s="205"/>
      <c r="S214" s="205"/>
      <c r="T214" s="206"/>
      <c r="AT214" s="201" t="s">
        <v>120</v>
      </c>
      <c r="AU214" s="201" t="s">
        <v>81</v>
      </c>
      <c r="AV214" s="15" t="s">
        <v>79</v>
      </c>
      <c r="AW214" s="15" t="s">
        <v>28</v>
      </c>
      <c r="AX214" s="15" t="s">
        <v>71</v>
      </c>
      <c r="AY214" s="201" t="s">
        <v>112</v>
      </c>
    </row>
    <row r="215" spans="1:65" s="13" customFormat="1" ht="22.5">
      <c r="B215" s="172"/>
      <c r="D215" s="173" t="s">
        <v>120</v>
      </c>
      <c r="E215" s="174" t="s">
        <v>1</v>
      </c>
      <c r="F215" s="175" t="s">
        <v>562</v>
      </c>
      <c r="H215" s="176">
        <v>137.70400000000001</v>
      </c>
      <c r="I215" s="177"/>
      <c r="L215" s="172"/>
      <c r="M215" s="178"/>
      <c r="N215" s="179"/>
      <c r="O215" s="179"/>
      <c r="P215" s="179"/>
      <c r="Q215" s="179"/>
      <c r="R215" s="179"/>
      <c r="S215" s="179"/>
      <c r="T215" s="180"/>
      <c r="AT215" s="174" t="s">
        <v>120</v>
      </c>
      <c r="AU215" s="174" t="s">
        <v>81</v>
      </c>
      <c r="AV215" s="13" t="s">
        <v>81</v>
      </c>
      <c r="AW215" s="13" t="s">
        <v>28</v>
      </c>
      <c r="AX215" s="13" t="s">
        <v>71</v>
      </c>
      <c r="AY215" s="174" t="s">
        <v>112</v>
      </c>
    </row>
    <row r="216" spans="1:65" s="15" customFormat="1" ht="22.5">
      <c r="B216" s="200"/>
      <c r="D216" s="173" t="s">
        <v>120</v>
      </c>
      <c r="E216" s="201" t="s">
        <v>1</v>
      </c>
      <c r="F216" s="202" t="s">
        <v>387</v>
      </c>
      <c r="H216" s="201" t="s">
        <v>1</v>
      </c>
      <c r="I216" s="203"/>
      <c r="L216" s="200"/>
      <c r="M216" s="204"/>
      <c r="N216" s="205"/>
      <c r="O216" s="205"/>
      <c r="P216" s="205"/>
      <c r="Q216" s="205"/>
      <c r="R216" s="205"/>
      <c r="S216" s="205"/>
      <c r="T216" s="206"/>
      <c r="AT216" s="201" t="s">
        <v>120</v>
      </c>
      <c r="AU216" s="201" t="s">
        <v>81</v>
      </c>
      <c r="AV216" s="15" t="s">
        <v>79</v>
      </c>
      <c r="AW216" s="15" t="s">
        <v>28</v>
      </c>
      <c r="AX216" s="15" t="s">
        <v>71</v>
      </c>
      <c r="AY216" s="201" t="s">
        <v>112</v>
      </c>
    </row>
    <row r="217" spans="1:65" s="13" customFormat="1">
      <c r="B217" s="172"/>
      <c r="D217" s="173" t="s">
        <v>120</v>
      </c>
      <c r="E217" s="174" t="s">
        <v>1</v>
      </c>
      <c r="F217" s="175" t="s">
        <v>563</v>
      </c>
      <c r="H217" s="176">
        <v>83.2</v>
      </c>
      <c r="I217" s="177"/>
      <c r="L217" s="172"/>
      <c r="M217" s="178"/>
      <c r="N217" s="179"/>
      <c r="O217" s="179"/>
      <c r="P217" s="179"/>
      <c r="Q217" s="179"/>
      <c r="R217" s="179"/>
      <c r="S217" s="179"/>
      <c r="T217" s="180"/>
      <c r="AT217" s="174" t="s">
        <v>120</v>
      </c>
      <c r="AU217" s="174" t="s">
        <v>81</v>
      </c>
      <c r="AV217" s="13" t="s">
        <v>81</v>
      </c>
      <c r="AW217" s="13" t="s">
        <v>28</v>
      </c>
      <c r="AX217" s="13" t="s">
        <v>71</v>
      </c>
      <c r="AY217" s="174" t="s">
        <v>112</v>
      </c>
    </row>
    <row r="218" spans="1:65" s="15" customFormat="1" ht="22.5">
      <c r="B218" s="200"/>
      <c r="D218" s="173" t="s">
        <v>120</v>
      </c>
      <c r="E218" s="201" t="s">
        <v>1</v>
      </c>
      <c r="F218" s="202" t="s">
        <v>389</v>
      </c>
      <c r="H218" s="201" t="s">
        <v>1</v>
      </c>
      <c r="I218" s="203"/>
      <c r="L218" s="200"/>
      <c r="M218" s="204"/>
      <c r="N218" s="205"/>
      <c r="O218" s="205"/>
      <c r="P218" s="205"/>
      <c r="Q218" s="205"/>
      <c r="R218" s="205"/>
      <c r="S218" s="205"/>
      <c r="T218" s="206"/>
      <c r="AT218" s="201" t="s">
        <v>120</v>
      </c>
      <c r="AU218" s="201" t="s">
        <v>81</v>
      </c>
      <c r="AV218" s="15" t="s">
        <v>79</v>
      </c>
      <c r="AW218" s="15" t="s">
        <v>28</v>
      </c>
      <c r="AX218" s="15" t="s">
        <v>71</v>
      </c>
      <c r="AY218" s="201" t="s">
        <v>112</v>
      </c>
    </row>
    <row r="219" spans="1:65" s="13" customFormat="1">
      <c r="B219" s="172"/>
      <c r="D219" s="173" t="s">
        <v>120</v>
      </c>
      <c r="E219" s="174" t="s">
        <v>1</v>
      </c>
      <c r="F219" s="175" t="s">
        <v>564</v>
      </c>
      <c r="H219" s="176">
        <v>1.6439999999999999</v>
      </c>
      <c r="I219" s="177"/>
      <c r="L219" s="172"/>
      <c r="M219" s="178"/>
      <c r="N219" s="179"/>
      <c r="O219" s="179"/>
      <c r="P219" s="179"/>
      <c r="Q219" s="179"/>
      <c r="R219" s="179"/>
      <c r="S219" s="179"/>
      <c r="T219" s="180"/>
      <c r="AT219" s="174" t="s">
        <v>120</v>
      </c>
      <c r="AU219" s="174" t="s">
        <v>81</v>
      </c>
      <c r="AV219" s="13" t="s">
        <v>81</v>
      </c>
      <c r="AW219" s="13" t="s">
        <v>28</v>
      </c>
      <c r="AX219" s="13" t="s">
        <v>71</v>
      </c>
      <c r="AY219" s="174" t="s">
        <v>112</v>
      </c>
    </row>
    <row r="220" spans="1:65" s="2" customFormat="1" ht="43.15" customHeight="1">
      <c r="A220" s="32"/>
      <c r="B220" s="157"/>
      <c r="C220" s="158">
        <v>43</v>
      </c>
      <c r="D220" s="158" t="s">
        <v>115</v>
      </c>
      <c r="E220" s="159" t="s">
        <v>391</v>
      </c>
      <c r="F220" s="160" t="s">
        <v>392</v>
      </c>
      <c r="G220" s="161" t="s">
        <v>157</v>
      </c>
      <c r="H220" s="162">
        <v>252.7</v>
      </c>
      <c r="I220" s="163"/>
      <c r="J220" s="164">
        <f>ROUND(I220*H220,2)</f>
        <v>0</v>
      </c>
      <c r="K220" s="165"/>
      <c r="L220" s="33"/>
      <c r="M220" s="166" t="s">
        <v>1</v>
      </c>
      <c r="N220" s="167" t="s">
        <v>36</v>
      </c>
      <c r="O220" s="58"/>
      <c r="P220" s="168">
        <f>O220*H220</f>
        <v>0</v>
      </c>
      <c r="Q220" s="168">
        <v>0</v>
      </c>
      <c r="R220" s="168">
        <f>Q220*H220</f>
        <v>0</v>
      </c>
      <c r="S220" s="168">
        <v>0</v>
      </c>
      <c r="T220" s="169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70" t="s">
        <v>119</v>
      </c>
      <c r="AT220" s="170" t="s">
        <v>115</v>
      </c>
      <c r="AU220" s="170" t="s">
        <v>81</v>
      </c>
      <c r="AY220" s="17" t="s">
        <v>112</v>
      </c>
      <c r="BE220" s="171">
        <f>IF(N220="základní",J220,0)</f>
        <v>0</v>
      </c>
      <c r="BF220" s="171">
        <f>IF(N220="snížená",J220,0)</f>
        <v>0</v>
      </c>
      <c r="BG220" s="171">
        <f>IF(N220="zákl. přenesená",J220,0)</f>
        <v>0</v>
      </c>
      <c r="BH220" s="171">
        <f>IF(N220="sníž. přenesená",J220,0)</f>
        <v>0</v>
      </c>
      <c r="BI220" s="171">
        <f>IF(N220="nulová",J220,0)</f>
        <v>0</v>
      </c>
      <c r="BJ220" s="17" t="s">
        <v>79</v>
      </c>
      <c r="BK220" s="171">
        <f>ROUND(I220*H220,2)</f>
        <v>0</v>
      </c>
      <c r="BL220" s="17" t="s">
        <v>119</v>
      </c>
      <c r="BM220" s="170" t="s">
        <v>565</v>
      </c>
    </row>
    <row r="221" spans="1:65" s="15" customFormat="1" ht="22.5">
      <c r="B221" s="200"/>
      <c r="D221" s="173" t="s">
        <v>120</v>
      </c>
      <c r="E221" s="201" t="s">
        <v>1</v>
      </c>
      <c r="F221" s="202" t="s">
        <v>394</v>
      </c>
      <c r="H221" s="201" t="s">
        <v>1</v>
      </c>
      <c r="I221" s="203"/>
      <c r="L221" s="200"/>
      <c r="M221" s="204"/>
      <c r="N221" s="205"/>
      <c r="O221" s="205"/>
      <c r="P221" s="205"/>
      <c r="Q221" s="205"/>
      <c r="R221" s="205"/>
      <c r="S221" s="205"/>
      <c r="T221" s="206"/>
      <c r="AT221" s="201" t="s">
        <v>120</v>
      </c>
      <c r="AU221" s="201" t="s">
        <v>81</v>
      </c>
      <c r="AV221" s="15" t="s">
        <v>79</v>
      </c>
      <c r="AW221" s="15" t="s">
        <v>28</v>
      </c>
      <c r="AX221" s="15" t="s">
        <v>71</v>
      </c>
      <c r="AY221" s="201" t="s">
        <v>112</v>
      </c>
    </row>
    <row r="222" spans="1:65" s="13" customFormat="1">
      <c r="B222" s="172"/>
      <c r="D222" s="173" t="s">
        <v>120</v>
      </c>
      <c r="E222" s="174" t="s">
        <v>1</v>
      </c>
      <c r="F222" s="175" t="s">
        <v>566</v>
      </c>
      <c r="H222" s="176">
        <v>251.7</v>
      </c>
      <c r="I222" s="177"/>
      <c r="L222" s="172"/>
      <c r="M222" s="178"/>
      <c r="N222" s="179"/>
      <c r="O222" s="179"/>
      <c r="P222" s="179"/>
      <c r="Q222" s="179"/>
      <c r="R222" s="179"/>
      <c r="S222" s="179"/>
      <c r="T222" s="180"/>
      <c r="AT222" s="174" t="s">
        <v>120</v>
      </c>
      <c r="AU222" s="174" t="s">
        <v>81</v>
      </c>
      <c r="AV222" s="13" t="s">
        <v>81</v>
      </c>
      <c r="AW222" s="13" t="s">
        <v>28</v>
      </c>
      <c r="AX222" s="13" t="s">
        <v>71</v>
      </c>
      <c r="AY222" s="174" t="s">
        <v>112</v>
      </c>
    </row>
    <row r="223" spans="1:65" s="15" customFormat="1">
      <c r="B223" s="200"/>
      <c r="D223" s="173" t="s">
        <v>120</v>
      </c>
      <c r="E223" s="201" t="s">
        <v>1</v>
      </c>
      <c r="F223" s="202" t="s">
        <v>396</v>
      </c>
      <c r="H223" s="201" t="s">
        <v>1</v>
      </c>
      <c r="I223" s="203"/>
      <c r="L223" s="200"/>
      <c r="M223" s="204"/>
      <c r="N223" s="205"/>
      <c r="O223" s="205"/>
      <c r="P223" s="205"/>
      <c r="Q223" s="205"/>
      <c r="R223" s="205"/>
      <c r="S223" s="205"/>
      <c r="T223" s="206"/>
      <c r="AT223" s="201" t="s">
        <v>120</v>
      </c>
      <c r="AU223" s="201" t="s">
        <v>81</v>
      </c>
      <c r="AV223" s="15" t="s">
        <v>79</v>
      </c>
      <c r="AW223" s="15" t="s">
        <v>28</v>
      </c>
      <c r="AX223" s="15" t="s">
        <v>71</v>
      </c>
      <c r="AY223" s="201" t="s">
        <v>112</v>
      </c>
    </row>
    <row r="224" spans="1:65" s="13" customFormat="1">
      <c r="B224" s="172"/>
      <c r="D224" s="173" t="s">
        <v>120</v>
      </c>
      <c r="E224" s="174" t="s">
        <v>1</v>
      </c>
      <c r="F224" s="175" t="s">
        <v>397</v>
      </c>
      <c r="H224" s="176">
        <v>1</v>
      </c>
      <c r="I224" s="177"/>
      <c r="L224" s="172"/>
      <c r="M224" s="178"/>
      <c r="N224" s="179"/>
      <c r="O224" s="179"/>
      <c r="P224" s="179"/>
      <c r="Q224" s="179"/>
      <c r="R224" s="179"/>
      <c r="S224" s="179"/>
      <c r="T224" s="180"/>
      <c r="AT224" s="174" t="s">
        <v>120</v>
      </c>
      <c r="AU224" s="174" t="s">
        <v>81</v>
      </c>
      <c r="AV224" s="13" t="s">
        <v>81</v>
      </c>
      <c r="AW224" s="13" t="s">
        <v>28</v>
      </c>
      <c r="AX224" s="13" t="s">
        <v>71</v>
      </c>
      <c r="AY224" s="174" t="s">
        <v>112</v>
      </c>
    </row>
    <row r="225" spans="1:65" s="2" customFormat="1" ht="43.15" customHeight="1">
      <c r="A225" s="32"/>
      <c r="B225" s="157"/>
      <c r="C225" s="158">
        <v>44</v>
      </c>
      <c r="D225" s="158" t="s">
        <v>115</v>
      </c>
      <c r="E225" s="159" t="s">
        <v>398</v>
      </c>
      <c r="F225" s="160" t="s">
        <v>399</v>
      </c>
      <c r="G225" s="161" t="s">
        <v>157</v>
      </c>
      <c r="H225" s="162">
        <v>13.579000000000001</v>
      </c>
      <c r="I225" s="163"/>
      <c r="J225" s="164">
        <f>ROUND(I225*H225,2)</f>
        <v>0</v>
      </c>
      <c r="K225" s="165"/>
      <c r="L225" s="33"/>
      <c r="M225" s="166" t="s">
        <v>1</v>
      </c>
      <c r="N225" s="167" t="s">
        <v>36</v>
      </c>
      <c r="O225" s="58"/>
      <c r="P225" s="168">
        <f>O225*H225</f>
        <v>0</v>
      </c>
      <c r="Q225" s="168">
        <v>0</v>
      </c>
      <c r="R225" s="168">
        <f>Q225*H225</f>
        <v>0</v>
      </c>
      <c r="S225" s="168">
        <v>0</v>
      </c>
      <c r="T225" s="169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70" t="s">
        <v>119</v>
      </c>
      <c r="AT225" s="170" t="s">
        <v>115</v>
      </c>
      <c r="AU225" s="170" t="s">
        <v>81</v>
      </c>
      <c r="AY225" s="17" t="s">
        <v>112</v>
      </c>
      <c r="BE225" s="171">
        <f>IF(N225="základní",J225,0)</f>
        <v>0</v>
      </c>
      <c r="BF225" s="171">
        <f>IF(N225="snížená",J225,0)</f>
        <v>0</v>
      </c>
      <c r="BG225" s="171">
        <f>IF(N225="zákl. přenesená",J225,0)</f>
        <v>0</v>
      </c>
      <c r="BH225" s="171">
        <f>IF(N225="sníž. přenesená",J225,0)</f>
        <v>0</v>
      </c>
      <c r="BI225" s="171">
        <f>IF(N225="nulová",J225,0)</f>
        <v>0</v>
      </c>
      <c r="BJ225" s="17" t="s">
        <v>79</v>
      </c>
      <c r="BK225" s="171">
        <f>ROUND(I225*H225,2)</f>
        <v>0</v>
      </c>
      <c r="BL225" s="17" t="s">
        <v>119</v>
      </c>
      <c r="BM225" s="170" t="s">
        <v>567</v>
      </c>
    </row>
    <row r="226" spans="1:65" s="15" customFormat="1">
      <c r="B226" s="200"/>
      <c r="D226" s="173" t="s">
        <v>120</v>
      </c>
      <c r="E226" s="201" t="s">
        <v>1</v>
      </c>
      <c r="F226" s="202" t="s">
        <v>401</v>
      </c>
      <c r="H226" s="201" t="s">
        <v>1</v>
      </c>
      <c r="I226" s="203"/>
      <c r="L226" s="200"/>
      <c r="M226" s="204"/>
      <c r="N226" s="205"/>
      <c r="O226" s="205"/>
      <c r="P226" s="205"/>
      <c r="Q226" s="205"/>
      <c r="R226" s="205"/>
      <c r="S226" s="205"/>
      <c r="T226" s="206"/>
      <c r="AT226" s="201" t="s">
        <v>120</v>
      </c>
      <c r="AU226" s="201" t="s">
        <v>81</v>
      </c>
      <c r="AV226" s="15" t="s">
        <v>79</v>
      </c>
      <c r="AW226" s="15" t="s">
        <v>28</v>
      </c>
      <c r="AX226" s="15" t="s">
        <v>71</v>
      </c>
      <c r="AY226" s="201" t="s">
        <v>112</v>
      </c>
    </row>
    <row r="227" spans="1:65" s="13" customFormat="1">
      <c r="B227" s="172"/>
      <c r="D227" s="173" t="s">
        <v>120</v>
      </c>
      <c r="E227" s="174" t="s">
        <v>1</v>
      </c>
      <c r="F227" s="175" t="s">
        <v>568</v>
      </c>
      <c r="H227" s="176">
        <v>7.4260000000000002</v>
      </c>
      <c r="I227" s="177"/>
      <c r="L227" s="172"/>
      <c r="M227" s="178"/>
      <c r="N227" s="179"/>
      <c r="O227" s="179"/>
      <c r="P227" s="179"/>
      <c r="Q227" s="179"/>
      <c r="R227" s="179"/>
      <c r="S227" s="179"/>
      <c r="T227" s="180"/>
      <c r="AT227" s="174" t="s">
        <v>120</v>
      </c>
      <c r="AU227" s="174" t="s">
        <v>81</v>
      </c>
      <c r="AV227" s="13" t="s">
        <v>81</v>
      </c>
      <c r="AW227" s="13" t="s">
        <v>28</v>
      </c>
      <c r="AX227" s="13" t="s">
        <v>71</v>
      </c>
      <c r="AY227" s="174" t="s">
        <v>112</v>
      </c>
    </row>
    <row r="228" spans="1:65" s="15" customFormat="1" ht="22.5">
      <c r="B228" s="200"/>
      <c r="D228" s="173" t="s">
        <v>120</v>
      </c>
      <c r="E228" s="201" t="s">
        <v>1</v>
      </c>
      <c r="F228" s="202" t="s">
        <v>403</v>
      </c>
      <c r="H228" s="201" t="s">
        <v>1</v>
      </c>
      <c r="I228" s="203"/>
      <c r="L228" s="200"/>
      <c r="M228" s="204"/>
      <c r="N228" s="205"/>
      <c r="O228" s="205"/>
      <c r="P228" s="205"/>
      <c r="Q228" s="205"/>
      <c r="R228" s="205"/>
      <c r="S228" s="205"/>
      <c r="T228" s="206"/>
      <c r="AT228" s="201" t="s">
        <v>120</v>
      </c>
      <c r="AU228" s="201" t="s">
        <v>81</v>
      </c>
      <c r="AV228" s="15" t="s">
        <v>79</v>
      </c>
      <c r="AW228" s="15" t="s">
        <v>28</v>
      </c>
      <c r="AX228" s="15" t="s">
        <v>71</v>
      </c>
      <c r="AY228" s="201" t="s">
        <v>112</v>
      </c>
    </row>
    <row r="229" spans="1:65" s="13" customFormat="1">
      <c r="B229" s="172"/>
      <c r="D229" s="173" t="s">
        <v>120</v>
      </c>
      <c r="E229" s="174" t="s">
        <v>1</v>
      </c>
      <c r="F229" s="175" t="s">
        <v>569</v>
      </c>
      <c r="H229" s="176">
        <v>0.438</v>
      </c>
      <c r="I229" s="177"/>
      <c r="L229" s="172"/>
      <c r="M229" s="178"/>
      <c r="N229" s="179"/>
      <c r="O229" s="179"/>
      <c r="P229" s="179"/>
      <c r="Q229" s="179"/>
      <c r="R229" s="179"/>
      <c r="S229" s="179"/>
      <c r="T229" s="180"/>
      <c r="AT229" s="174" t="s">
        <v>120</v>
      </c>
      <c r="AU229" s="174" t="s">
        <v>81</v>
      </c>
      <c r="AV229" s="13" t="s">
        <v>81</v>
      </c>
      <c r="AW229" s="13" t="s">
        <v>28</v>
      </c>
      <c r="AX229" s="13" t="s">
        <v>71</v>
      </c>
      <c r="AY229" s="174" t="s">
        <v>112</v>
      </c>
    </row>
    <row r="230" spans="1:65" s="15" customFormat="1">
      <c r="B230" s="200"/>
      <c r="D230" s="173" t="s">
        <v>120</v>
      </c>
      <c r="E230" s="201" t="s">
        <v>1</v>
      </c>
      <c r="F230" s="202" t="s">
        <v>570</v>
      </c>
      <c r="H230" s="201" t="s">
        <v>1</v>
      </c>
      <c r="I230" s="203"/>
      <c r="L230" s="200"/>
      <c r="M230" s="204"/>
      <c r="N230" s="205"/>
      <c r="O230" s="205"/>
      <c r="P230" s="205"/>
      <c r="Q230" s="205"/>
      <c r="R230" s="205"/>
      <c r="S230" s="205"/>
      <c r="T230" s="206"/>
      <c r="AT230" s="201" t="s">
        <v>120</v>
      </c>
      <c r="AU230" s="201" t="s">
        <v>81</v>
      </c>
      <c r="AV230" s="15" t="s">
        <v>79</v>
      </c>
      <c r="AW230" s="15" t="s">
        <v>28</v>
      </c>
      <c r="AX230" s="15" t="s">
        <v>71</v>
      </c>
      <c r="AY230" s="201" t="s">
        <v>112</v>
      </c>
    </row>
    <row r="231" spans="1:65" s="13" customFormat="1">
      <c r="B231" s="172"/>
      <c r="D231" s="173" t="s">
        <v>120</v>
      </c>
      <c r="E231" s="174" t="s">
        <v>1</v>
      </c>
      <c r="F231" s="175" t="s">
        <v>571</v>
      </c>
      <c r="H231" s="176">
        <v>0.46</v>
      </c>
      <c r="I231" s="177"/>
      <c r="L231" s="172"/>
      <c r="M231" s="178"/>
      <c r="N231" s="179"/>
      <c r="O231" s="179"/>
      <c r="P231" s="179"/>
      <c r="Q231" s="179"/>
      <c r="R231" s="179"/>
      <c r="S231" s="179"/>
      <c r="T231" s="180"/>
      <c r="AT231" s="174" t="s">
        <v>120</v>
      </c>
      <c r="AU231" s="174" t="s">
        <v>81</v>
      </c>
      <c r="AV231" s="13" t="s">
        <v>81</v>
      </c>
      <c r="AW231" s="13" t="s">
        <v>28</v>
      </c>
      <c r="AX231" s="13" t="s">
        <v>71</v>
      </c>
      <c r="AY231" s="174" t="s">
        <v>112</v>
      </c>
    </row>
    <row r="232" spans="1:65" s="15" customFormat="1" ht="22.5">
      <c r="B232" s="200"/>
      <c r="D232" s="173" t="s">
        <v>120</v>
      </c>
      <c r="E232" s="201" t="s">
        <v>1</v>
      </c>
      <c r="F232" s="202" t="s">
        <v>409</v>
      </c>
      <c r="H232" s="201" t="s">
        <v>1</v>
      </c>
      <c r="I232" s="203"/>
      <c r="L232" s="200"/>
      <c r="M232" s="204"/>
      <c r="N232" s="205"/>
      <c r="O232" s="205"/>
      <c r="P232" s="205"/>
      <c r="Q232" s="205"/>
      <c r="R232" s="205"/>
      <c r="S232" s="205"/>
      <c r="T232" s="206"/>
      <c r="AT232" s="201" t="s">
        <v>120</v>
      </c>
      <c r="AU232" s="201" t="s">
        <v>81</v>
      </c>
      <c r="AV232" s="15" t="s">
        <v>79</v>
      </c>
      <c r="AW232" s="15" t="s">
        <v>28</v>
      </c>
      <c r="AX232" s="15" t="s">
        <v>71</v>
      </c>
      <c r="AY232" s="201" t="s">
        <v>112</v>
      </c>
    </row>
    <row r="233" spans="1:65" s="13" customFormat="1">
      <c r="B233" s="172"/>
      <c r="D233" s="173" t="s">
        <v>120</v>
      </c>
      <c r="E233" s="174" t="s">
        <v>1</v>
      </c>
      <c r="F233" s="175" t="s">
        <v>572</v>
      </c>
      <c r="H233" s="176">
        <v>3.38</v>
      </c>
      <c r="I233" s="177"/>
      <c r="L233" s="172"/>
      <c r="M233" s="178"/>
      <c r="N233" s="179"/>
      <c r="O233" s="179"/>
      <c r="P233" s="179"/>
      <c r="Q233" s="179"/>
      <c r="R233" s="179"/>
      <c r="S233" s="179"/>
      <c r="T233" s="180"/>
      <c r="AT233" s="174" t="s">
        <v>120</v>
      </c>
      <c r="AU233" s="174" t="s">
        <v>81</v>
      </c>
      <c r="AV233" s="13" t="s">
        <v>81</v>
      </c>
      <c r="AW233" s="13" t="s">
        <v>28</v>
      </c>
      <c r="AX233" s="13" t="s">
        <v>71</v>
      </c>
      <c r="AY233" s="174" t="s">
        <v>112</v>
      </c>
    </row>
    <row r="234" spans="1:65" s="15" customFormat="1" ht="22.5">
      <c r="B234" s="200"/>
      <c r="D234" s="173" t="s">
        <v>120</v>
      </c>
      <c r="E234" s="201" t="s">
        <v>1</v>
      </c>
      <c r="F234" s="202" t="s">
        <v>412</v>
      </c>
      <c r="H234" s="201" t="s">
        <v>1</v>
      </c>
      <c r="I234" s="203"/>
      <c r="L234" s="200"/>
      <c r="M234" s="204"/>
      <c r="N234" s="205"/>
      <c r="O234" s="205"/>
      <c r="P234" s="205"/>
      <c r="Q234" s="205"/>
      <c r="R234" s="205"/>
      <c r="S234" s="205"/>
      <c r="T234" s="206"/>
      <c r="AT234" s="201" t="s">
        <v>120</v>
      </c>
      <c r="AU234" s="201" t="s">
        <v>81</v>
      </c>
      <c r="AV234" s="15" t="s">
        <v>79</v>
      </c>
      <c r="AW234" s="15" t="s">
        <v>28</v>
      </c>
      <c r="AX234" s="15" t="s">
        <v>71</v>
      </c>
      <c r="AY234" s="201" t="s">
        <v>112</v>
      </c>
    </row>
    <row r="235" spans="1:65" s="13" customFormat="1">
      <c r="B235" s="172"/>
      <c r="D235" s="173" t="s">
        <v>120</v>
      </c>
      <c r="E235" s="174" t="s">
        <v>1</v>
      </c>
      <c r="F235" s="175" t="s">
        <v>573</v>
      </c>
      <c r="H235" s="176">
        <v>1.25</v>
      </c>
      <c r="I235" s="177"/>
      <c r="L235" s="172"/>
      <c r="M235" s="178"/>
      <c r="N235" s="179"/>
      <c r="O235" s="179"/>
      <c r="P235" s="179"/>
      <c r="Q235" s="179"/>
      <c r="R235" s="179"/>
      <c r="S235" s="179"/>
      <c r="T235" s="180"/>
      <c r="AT235" s="174" t="s">
        <v>120</v>
      </c>
      <c r="AU235" s="174" t="s">
        <v>81</v>
      </c>
      <c r="AV235" s="13" t="s">
        <v>81</v>
      </c>
      <c r="AW235" s="13" t="s">
        <v>28</v>
      </c>
      <c r="AX235" s="13" t="s">
        <v>71</v>
      </c>
      <c r="AY235" s="174" t="s">
        <v>112</v>
      </c>
    </row>
    <row r="236" spans="1:65" s="15" customFormat="1" ht="22.5">
      <c r="B236" s="200"/>
      <c r="D236" s="173" t="s">
        <v>120</v>
      </c>
      <c r="E236" s="201" t="s">
        <v>1</v>
      </c>
      <c r="F236" s="202" t="s">
        <v>414</v>
      </c>
      <c r="H236" s="201" t="s">
        <v>1</v>
      </c>
      <c r="I236" s="203"/>
      <c r="L236" s="200"/>
      <c r="M236" s="204"/>
      <c r="N236" s="205"/>
      <c r="O236" s="205"/>
      <c r="P236" s="205"/>
      <c r="Q236" s="205"/>
      <c r="R236" s="205"/>
      <c r="S236" s="205"/>
      <c r="T236" s="206"/>
      <c r="AT236" s="201" t="s">
        <v>120</v>
      </c>
      <c r="AU236" s="201" t="s">
        <v>81</v>
      </c>
      <c r="AV236" s="15" t="s">
        <v>79</v>
      </c>
      <c r="AW236" s="15" t="s">
        <v>28</v>
      </c>
      <c r="AX236" s="15" t="s">
        <v>71</v>
      </c>
      <c r="AY236" s="201" t="s">
        <v>112</v>
      </c>
    </row>
    <row r="237" spans="1:65" s="13" customFormat="1">
      <c r="B237" s="172"/>
      <c r="D237" s="173" t="s">
        <v>120</v>
      </c>
      <c r="E237" s="174" t="s">
        <v>1</v>
      </c>
      <c r="F237" s="175" t="s">
        <v>574</v>
      </c>
      <c r="H237" s="176">
        <v>0.56599999999999995</v>
      </c>
      <c r="I237" s="177"/>
      <c r="L237" s="172"/>
      <c r="M237" s="178"/>
      <c r="N237" s="179"/>
      <c r="O237" s="179"/>
      <c r="P237" s="179"/>
      <c r="Q237" s="179"/>
      <c r="R237" s="179"/>
      <c r="S237" s="179"/>
      <c r="T237" s="180"/>
      <c r="AT237" s="174" t="s">
        <v>120</v>
      </c>
      <c r="AU237" s="174" t="s">
        <v>81</v>
      </c>
      <c r="AV237" s="13" t="s">
        <v>81</v>
      </c>
      <c r="AW237" s="13" t="s">
        <v>28</v>
      </c>
      <c r="AX237" s="13" t="s">
        <v>71</v>
      </c>
      <c r="AY237" s="174" t="s">
        <v>112</v>
      </c>
    </row>
    <row r="238" spans="1:65" s="15" customFormat="1" ht="22.5">
      <c r="B238" s="200"/>
      <c r="D238" s="173" t="s">
        <v>120</v>
      </c>
      <c r="E238" s="201" t="s">
        <v>1</v>
      </c>
      <c r="F238" s="202" t="s">
        <v>575</v>
      </c>
      <c r="H238" s="201" t="s">
        <v>1</v>
      </c>
      <c r="I238" s="203"/>
      <c r="L238" s="200"/>
      <c r="M238" s="204"/>
      <c r="N238" s="205"/>
      <c r="O238" s="205"/>
      <c r="P238" s="205"/>
      <c r="Q238" s="205"/>
      <c r="R238" s="205"/>
      <c r="S238" s="205"/>
      <c r="T238" s="206"/>
      <c r="AT238" s="201" t="s">
        <v>120</v>
      </c>
      <c r="AU238" s="201" t="s">
        <v>81</v>
      </c>
      <c r="AV238" s="15" t="s">
        <v>79</v>
      </c>
      <c r="AW238" s="15" t="s">
        <v>28</v>
      </c>
      <c r="AX238" s="15" t="s">
        <v>71</v>
      </c>
      <c r="AY238" s="201" t="s">
        <v>112</v>
      </c>
    </row>
    <row r="239" spans="1:65" s="13" customFormat="1">
      <c r="B239" s="172"/>
      <c r="D239" s="173" t="s">
        <v>120</v>
      </c>
      <c r="E239" s="174" t="s">
        <v>1</v>
      </c>
      <c r="F239" s="175" t="s">
        <v>576</v>
      </c>
      <c r="H239" s="176">
        <v>5.8999999999999997E-2</v>
      </c>
      <c r="I239" s="177"/>
      <c r="L239" s="172"/>
      <c r="M239" s="178"/>
      <c r="N239" s="179"/>
      <c r="O239" s="179"/>
      <c r="P239" s="179"/>
      <c r="Q239" s="179"/>
      <c r="R239" s="179"/>
      <c r="S239" s="179"/>
      <c r="T239" s="180"/>
      <c r="AT239" s="174" t="s">
        <v>120</v>
      </c>
      <c r="AU239" s="174" t="s">
        <v>81</v>
      </c>
      <c r="AV239" s="13" t="s">
        <v>81</v>
      </c>
      <c r="AW239" s="13" t="s">
        <v>28</v>
      </c>
      <c r="AX239" s="13" t="s">
        <v>71</v>
      </c>
      <c r="AY239" s="174" t="s">
        <v>112</v>
      </c>
    </row>
    <row r="240" spans="1:65" s="2" customFormat="1" ht="54" customHeight="1">
      <c r="A240" s="32"/>
      <c r="B240" s="157"/>
      <c r="C240" s="158">
        <v>45</v>
      </c>
      <c r="D240" s="158" t="s">
        <v>115</v>
      </c>
      <c r="E240" s="159" t="s">
        <v>418</v>
      </c>
      <c r="F240" s="160" t="s">
        <v>419</v>
      </c>
      <c r="G240" s="161" t="s">
        <v>157</v>
      </c>
      <c r="H240" s="162">
        <v>67.914000000000001</v>
      </c>
      <c r="I240" s="163"/>
      <c r="J240" s="164">
        <f>ROUND(I240*H240,2)</f>
        <v>0</v>
      </c>
      <c r="K240" s="165"/>
      <c r="L240" s="33"/>
      <c r="M240" s="166" t="s">
        <v>1</v>
      </c>
      <c r="N240" s="167" t="s">
        <v>36</v>
      </c>
      <c r="O240" s="58"/>
      <c r="P240" s="168">
        <f>O240*H240</f>
        <v>0</v>
      </c>
      <c r="Q240" s="168">
        <v>0</v>
      </c>
      <c r="R240" s="168">
        <f>Q240*H240</f>
        <v>0</v>
      </c>
      <c r="S240" s="168">
        <v>0</v>
      </c>
      <c r="T240" s="169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0" t="s">
        <v>119</v>
      </c>
      <c r="AT240" s="170" t="s">
        <v>115</v>
      </c>
      <c r="AU240" s="170" t="s">
        <v>81</v>
      </c>
      <c r="AY240" s="17" t="s">
        <v>112</v>
      </c>
      <c r="BE240" s="171">
        <f>IF(N240="základní",J240,0)</f>
        <v>0</v>
      </c>
      <c r="BF240" s="171">
        <f>IF(N240="snížená",J240,0)</f>
        <v>0</v>
      </c>
      <c r="BG240" s="171">
        <f>IF(N240="zákl. přenesená",J240,0)</f>
        <v>0</v>
      </c>
      <c r="BH240" s="171">
        <f>IF(N240="sníž. přenesená",J240,0)</f>
        <v>0</v>
      </c>
      <c r="BI240" s="171">
        <f>IF(N240="nulová",J240,0)</f>
        <v>0</v>
      </c>
      <c r="BJ240" s="17" t="s">
        <v>79</v>
      </c>
      <c r="BK240" s="171">
        <f>ROUND(I240*H240,2)</f>
        <v>0</v>
      </c>
      <c r="BL240" s="17" t="s">
        <v>119</v>
      </c>
      <c r="BM240" s="170" t="s">
        <v>577</v>
      </c>
    </row>
    <row r="241" spans="1:65" s="13" customFormat="1">
      <c r="B241" s="172"/>
      <c r="D241" s="173" t="s">
        <v>120</v>
      </c>
      <c r="E241" s="174" t="s">
        <v>1</v>
      </c>
      <c r="F241" s="175" t="s">
        <v>553</v>
      </c>
      <c r="H241" s="176">
        <v>67.914000000000001</v>
      </c>
      <c r="I241" s="177"/>
      <c r="L241" s="172"/>
      <c r="M241" s="178"/>
      <c r="N241" s="179"/>
      <c r="O241" s="179"/>
      <c r="P241" s="179"/>
      <c r="Q241" s="179"/>
      <c r="R241" s="179"/>
      <c r="S241" s="179"/>
      <c r="T241" s="180"/>
      <c r="AT241" s="174" t="s">
        <v>120</v>
      </c>
      <c r="AU241" s="174" t="s">
        <v>81</v>
      </c>
      <c r="AV241" s="13" t="s">
        <v>81</v>
      </c>
      <c r="AW241" s="13" t="s">
        <v>28</v>
      </c>
      <c r="AX241" s="13" t="s">
        <v>79</v>
      </c>
      <c r="AY241" s="174" t="s">
        <v>112</v>
      </c>
    </row>
    <row r="242" spans="1:65" s="2" customFormat="1" ht="21.6" customHeight="1">
      <c r="A242" s="32"/>
      <c r="B242" s="157"/>
      <c r="C242" s="158">
        <v>46</v>
      </c>
      <c r="D242" s="158" t="s">
        <v>115</v>
      </c>
      <c r="E242" s="159" t="s">
        <v>422</v>
      </c>
      <c r="F242" s="160" t="s">
        <v>578</v>
      </c>
      <c r="G242" s="161" t="s">
        <v>157</v>
      </c>
      <c r="H242" s="162">
        <v>379.91399999999999</v>
      </c>
      <c r="I242" s="163"/>
      <c r="J242" s="164">
        <f>ROUND(I242*H242,2)</f>
        <v>0</v>
      </c>
      <c r="K242" s="165"/>
      <c r="L242" s="33"/>
      <c r="M242" s="166" t="s">
        <v>1</v>
      </c>
      <c r="N242" s="167" t="s">
        <v>36</v>
      </c>
      <c r="O242" s="58"/>
      <c r="P242" s="168">
        <f>O242*H242</f>
        <v>0</v>
      </c>
      <c r="Q242" s="168">
        <v>0</v>
      </c>
      <c r="R242" s="168">
        <f>Q242*H242</f>
        <v>0</v>
      </c>
      <c r="S242" s="168">
        <v>0</v>
      </c>
      <c r="T242" s="169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119</v>
      </c>
      <c r="AT242" s="170" t="s">
        <v>115</v>
      </c>
      <c r="AU242" s="170" t="s">
        <v>81</v>
      </c>
      <c r="AY242" s="17" t="s">
        <v>112</v>
      </c>
      <c r="BE242" s="171">
        <f>IF(N242="základní",J242,0)</f>
        <v>0</v>
      </c>
      <c r="BF242" s="171">
        <f>IF(N242="snížená",J242,0)</f>
        <v>0</v>
      </c>
      <c r="BG242" s="171">
        <f>IF(N242="zákl. přenesená",J242,0)</f>
        <v>0</v>
      </c>
      <c r="BH242" s="171">
        <f>IF(N242="sníž. přenesená",J242,0)</f>
        <v>0</v>
      </c>
      <c r="BI242" s="171">
        <f>IF(N242="nulová",J242,0)</f>
        <v>0</v>
      </c>
      <c r="BJ242" s="17" t="s">
        <v>79</v>
      </c>
      <c r="BK242" s="171">
        <f>ROUND(I242*H242,2)</f>
        <v>0</v>
      </c>
      <c r="BL242" s="17" t="s">
        <v>119</v>
      </c>
      <c r="BM242" s="170" t="s">
        <v>579</v>
      </c>
    </row>
    <row r="243" spans="1:65" s="13" customFormat="1">
      <c r="B243" s="172"/>
      <c r="D243" s="173" t="s">
        <v>120</v>
      </c>
      <c r="E243" s="174" t="s">
        <v>1</v>
      </c>
      <c r="F243" s="175" t="s">
        <v>580</v>
      </c>
      <c r="H243" s="176">
        <v>379.91399999999999</v>
      </c>
      <c r="I243" s="177"/>
      <c r="L243" s="172"/>
      <c r="M243" s="178"/>
      <c r="N243" s="179"/>
      <c r="O243" s="179"/>
      <c r="P243" s="179"/>
      <c r="Q243" s="179"/>
      <c r="R243" s="179"/>
      <c r="S243" s="179"/>
      <c r="T243" s="180"/>
      <c r="AT243" s="174" t="s">
        <v>120</v>
      </c>
      <c r="AU243" s="174" t="s">
        <v>81</v>
      </c>
      <c r="AV243" s="13" t="s">
        <v>81</v>
      </c>
      <c r="AW243" s="13" t="s">
        <v>28</v>
      </c>
      <c r="AX243" s="13" t="s">
        <v>71</v>
      </c>
      <c r="AY243" s="174" t="s">
        <v>112</v>
      </c>
    </row>
    <row r="244" spans="1:65" s="2" customFormat="1" ht="21.6" customHeight="1">
      <c r="A244" s="32"/>
      <c r="B244" s="157"/>
      <c r="C244" s="158">
        <v>47</v>
      </c>
      <c r="D244" s="158" t="s">
        <v>115</v>
      </c>
      <c r="E244" s="159" t="s">
        <v>426</v>
      </c>
      <c r="F244" s="160" t="s">
        <v>427</v>
      </c>
      <c r="G244" s="161" t="s">
        <v>137</v>
      </c>
      <c r="H244" s="162">
        <v>2</v>
      </c>
      <c r="I244" s="163"/>
      <c r="J244" s="164">
        <f>ROUND(I244*H244,2)</f>
        <v>0</v>
      </c>
      <c r="K244" s="165"/>
      <c r="L244" s="33"/>
      <c r="M244" s="166" t="s">
        <v>1</v>
      </c>
      <c r="N244" s="167" t="s">
        <v>36</v>
      </c>
      <c r="O244" s="58"/>
      <c r="P244" s="168">
        <f>O244*H244</f>
        <v>0</v>
      </c>
      <c r="Q244" s="168">
        <v>0</v>
      </c>
      <c r="R244" s="168">
        <f>Q244*H244</f>
        <v>0</v>
      </c>
      <c r="S244" s="168">
        <v>0</v>
      </c>
      <c r="T244" s="169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119</v>
      </c>
      <c r="AT244" s="170" t="s">
        <v>115</v>
      </c>
      <c r="AU244" s="170" t="s">
        <v>81</v>
      </c>
      <c r="AY244" s="17" t="s">
        <v>112</v>
      </c>
      <c r="BE244" s="171">
        <f>IF(N244="základní",J244,0)</f>
        <v>0</v>
      </c>
      <c r="BF244" s="171">
        <f>IF(N244="snížená",J244,0)</f>
        <v>0</v>
      </c>
      <c r="BG244" s="171">
        <f>IF(N244="zákl. přenesená",J244,0)</f>
        <v>0</v>
      </c>
      <c r="BH244" s="171">
        <f>IF(N244="sníž. přenesená",J244,0)</f>
        <v>0</v>
      </c>
      <c r="BI244" s="171">
        <f>IF(N244="nulová",J244,0)</f>
        <v>0</v>
      </c>
      <c r="BJ244" s="17" t="s">
        <v>79</v>
      </c>
      <c r="BK244" s="171">
        <f>ROUND(I244*H244,2)</f>
        <v>0</v>
      </c>
      <c r="BL244" s="17" t="s">
        <v>119</v>
      </c>
      <c r="BM244" s="170" t="s">
        <v>581</v>
      </c>
    </row>
    <row r="245" spans="1:65" s="15" customFormat="1">
      <c r="B245" s="200"/>
      <c r="D245" s="173" t="s">
        <v>120</v>
      </c>
      <c r="E245" s="201" t="s">
        <v>1</v>
      </c>
      <c r="F245" s="202" t="s">
        <v>429</v>
      </c>
      <c r="H245" s="201" t="s">
        <v>1</v>
      </c>
      <c r="I245" s="203"/>
      <c r="L245" s="200"/>
      <c r="M245" s="204"/>
      <c r="N245" s="205"/>
      <c r="O245" s="205"/>
      <c r="P245" s="205"/>
      <c r="Q245" s="205"/>
      <c r="R245" s="205"/>
      <c r="S245" s="205"/>
      <c r="T245" s="206"/>
      <c r="AT245" s="201" t="s">
        <v>120</v>
      </c>
      <c r="AU245" s="201" t="s">
        <v>81</v>
      </c>
      <c r="AV245" s="15" t="s">
        <v>79</v>
      </c>
      <c r="AW245" s="15" t="s">
        <v>28</v>
      </c>
      <c r="AX245" s="15" t="s">
        <v>71</v>
      </c>
      <c r="AY245" s="201" t="s">
        <v>112</v>
      </c>
    </row>
    <row r="246" spans="1:65" s="13" customFormat="1">
      <c r="B246" s="172"/>
      <c r="D246" s="173" t="s">
        <v>120</v>
      </c>
      <c r="E246" s="174" t="s">
        <v>1</v>
      </c>
      <c r="F246" s="175" t="s">
        <v>430</v>
      </c>
      <c r="H246" s="176">
        <v>2</v>
      </c>
      <c r="I246" s="177"/>
      <c r="L246" s="172"/>
      <c r="M246" s="178"/>
      <c r="N246" s="179"/>
      <c r="O246" s="179"/>
      <c r="P246" s="179"/>
      <c r="Q246" s="179"/>
      <c r="R246" s="179"/>
      <c r="S246" s="179"/>
      <c r="T246" s="180"/>
      <c r="AT246" s="174" t="s">
        <v>120</v>
      </c>
      <c r="AU246" s="174" t="s">
        <v>81</v>
      </c>
      <c r="AV246" s="13" t="s">
        <v>81</v>
      </c>
      <c r="AW246" s="13" t="s">
        <v>28</v>
      </c>
      <c r="AX246" s="13" t="s">
        <v>71</v>
      </c>
      <c r="AY246" s="174" t="s">
        <v>112</v>
      </c>
    </row>
    <row r="247" spans="1:65" s="2" customFormat="1" ht="14.45" customHeight="1">
      <c r="A247" s="32"/>
      <c r="B247" s="157"/>
      <c r="C247" s="158">
        <v>48</v>
      </c>
      <c r="D247" s="158" t="s">
        <v>115</v>
      </c>
      <c r="E247" s="159" t="s">
        <v>436</v>
      </c>
      <c r="F247" s="160" t="s">
        <v>582</v>
      </c>
      <c r="G247" s="161" t="s">
        <v>157</v>
      </c>
      <c r="H247" s="162">
        <v>0.56599999999999995</v>
      </c>
      <c r="I247" s="163"/>
      <c r="J247" s="164">
        <f>ROUND(I247*H247,2)</f>
        <v>0</v>
      </c>
      <c r="K247" s="165"/>
      <c r="L247" s="33"/>
      <c r="M247" s="166" t="s">
        <v>1</v>
      </c>
      <c r="N247" s="167" t="s">
        <v>36</v>
      </c>
      <c r="O247" s="58"/>
      <c r="P247" s="168">
        <f>O247*H247</f>
        <v>0</v>
      </c>
      <c r="Q247" s="168">
        <v>0</v>
      </c>
      <c r="R247" s="168">
        <f>Q247*H247</f>
        <v>0</v>
      </c>
      <c r="S247" s="168">
        <v>0</v>
      </c>
      <c r="T247" s="169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119</v>
      </c>
      <c r="AT247" s="170" t="s">
        <v>115</v>
      </c>
      <c r="AU247" s="170" t="s">
        <v>81</v>
      </c>
      <c r="AY247" s="17" t="s">
        <v>112</v>
      </c>
      <c r="BE247" s="171">
        <f>IF(N247="základní",J247,0)</f>
        <v>0</v>
      </c>
      <c r="BF247" s="171">
        <f>IF(N247="snížená",J247,0)</f>
        <v>0</v>
      </c>
      <c r="BG247" s="171">
        <f>IF(N247="zákl. přenesená",J247,0)</f>
        <v>0</v>
      </c>
      <c r="BH247" s="171">
        <f>IF(N247="sníž. přenesená",J247,0)</f>
        <v>0</v>
      </c>
      <c r="BI247" s="171">
        <f>IF(N247="nulová",J247,0)</f>
        <v>0</v>
      </c>
      <c r="BJ247" s="17" t="s">
        <v>79</v>
      </c>
      <c r="BK247" s="171">
        <f>ROUND(I247*H247,2)</f>
        <v>0</v>
      </c>
      <c r="BL247" s="17" t="s">
        <v>119</v>
      </c>
      <c r="BM247" s="170" t="s">
        <v>583</v>
      </c>
    </row>
    <row r="248" spans="1:65" s="15" customFormat="1" ht="22.5">
      <c r="B248" s="200"/>
      <c r="D248" s="173" t="s">
        <v>120</v>
      </c>
      <c r="E248" s="201" t="s">
        <v>1</v>
      </c>
      <c r="F248" s="202" t="s">
        <v>439</v>
      </c>
      <c r="H248" s="201" t="s">
        <v>1</v>
      </c>
      <c r="I248" s="203"/>
      <c r="L248" s="200"/>
      <c r="M248" s="204"/>
      <c r="N248" s="205"/>
      <c r="O248" s="205"/>
      <c r="P248" s="205"/>
      <c r="Q248" s="205"/>
      <c r="R248" s="205"/>
      <c r="S248" s="205"/>
      <c r="T248" s="206"/>
      <c r="AT248" s="201" t="s">
        <v>120</v>
      </c>
      <c r="AU248" s="201" t="s">
        <v>81</v>
      </c>
      <c r="AV248" s="15" t="s">
        <v>79</v>
      </c>
      <c r="AW248" s="15" t="s">
        <v>28</v>
      </c>
      <c r="AX248" s="15" t="s">
        <v>71</v>
      </c>
      <c r="AY248" s="201" t="s">
        <v>112</v>
      </c>
    </row>
    <row r="249" spans="1:65" s="13" customFormat="1">
      <c r="B249" s="172"/>
      <c r="D249" s="173" t="s">
        <v>120</v>
      </c>
      <c r="E249" s="174" t="s">
        <v>1</v>
      </c>
      <c r="F249" s="175" t="s">
        <v>574</v>
      </c>
      <c r="H249" s="176">
        <v>0.56599999999999995</v>
      </c>
      <c r="I249" s="177"/>
      <c r="L249" s="172"/>
      <c r="M249" s="178"/>
      <c r="N249" s="179"/>
      <c r="O249" s="179"/>
      <c r="P249" s="179"/>
      <c r="Q249" s="179"/>
      <c r="R249" s="179"/>
      <c r="S249" s="179"/>
      <c r="T249" s="180"/>
      <c r="AT249" s="174" t="s">
        <v>120</v>
      </c>
      <c r="AU249" s="174" t="s">
        <v>81</v>
      </c>
      <c r="AV249" s="13" t="s">
        <v>81</v>
      </c>
      <c r="AW249" s="13" t="s">
        <v>28</v>
      </c>
      <c r="AX249" s="13" t="s">
        <v>71</v>
      </c>
      <c r="AY249" s="174" t="s">
        <v>112</v>
      </c>
    </row>
    <row r="250" spans="1:65" s="2" customFormat="1" ht="21.6" customHeight="1">
      <c r="A250" s="32"/>
      <c r="B250" s="157"/>
      <c r="C250" s="158">
        <v>49</v>
      </c>
      <c r="D250" s="158" t="s">
        <v>115</v>
      </c>
      <c r="E250" s="159" t="s">
        <v>441</v>
      </c>
      <c r="F250" s="160" t="s">
        <v>584</v>
      </c>
      <c r="G250" s="161" t="s">
        <v>157</v>
      </c>
      <c r="H250" s="162">
        <v>1</v>
      </c>
      <c r="I250" s="163"/>
      <c r="J250" s="164">
        <f>ROUND(I250*H250,2)</f>
        <v>0</v>
      </c>
      <c r="K250" s="165"/>
      <c r="L250" s="33"/>
      <c r="M250" s="166" t="s">
        <v>1</v>
      </c>
      <c r="N250" s="167" t="s">
        <v>36</v>
      </c>
      <c r="O250" s="58"/>
      <c r="P250" s="168">
        <f>O250*H250</f>
        <v>0</v>
      </c>
      <c r="Q250" s="168">
        <v>0</v>
      </c>
      <c r="R250" s="168">
        <f>Q250*H250</f>
        <v>0</v>
      </c>
      <c r="S250" s="168">
        <v>0</v>
      </c>
      <c r="T250" s="169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119</v>
      </c>
      <c r="AT250" s="170" t="s">
        <v>115</v>
      </c>
      <c r="AU250" s="170" t="s">
        <v>81</v>
      </c>
      <c r="AY250" s="17" t="s">
        <v>112</v>
      </c>
      <c r="BE250" s="171">
        <f>IF(N250="základní",J250,0)</f>
        <v>0</v>
      </c>
      <c r="BF250" s="171">
        <f>IF(N250="snížená",J250,0)</f>
        <v>0</v>
      </c>
      <c r="BG250" s="171">
        <f>IF(N250="zákl. přenesená",J250,0)</f>
        <v>0</v>
      </c>
      <c r="BH250" s="171">
        <f>IF(N250="sníž. přenesená",J250,0)</f>
        <v>0</v>
      </c>
      <c r="BI250" s="171">
        <f>IF(N250="nulová",J250,0)</f>
        <v>0</v>
      </c>
      <c r="BJ250" s="17" t="s">
        <v>79</v>
      </c>
      <c r="BK250" s="171">
        <f>ROUND(I250*H250,2)</f>
        <v>0</v>
      </c>
      <c r="BL250" s="17" t="s">
        <v>119</v>
      </c>
      <c r="BM250" s="170" t="s">
        <v>585</v>
      </c>
    </row>
    <row r="251" spans="1:65" s="15" customFormat="1" ht="22.5">
      <c r="B251" s="200"/>
      <c r="D251" s="173" t="s">
        <v>120</v>
      </c>
      <c r="E251" s="201" t="s">
        <v>1</v>
      </c>
      <c r="F251" s="202" t="s">
        <v>444</v>
      </c>
      <c r="H251" s="201" t="s">
        <v>1</v>
      </c>
      <c r="I251" s="203"/>
      <c r="L251" s="200"/>
      <c r="M251" s="204"/>
      <c r="N251" s="205"/>
      <c r="O251" s="205"/>
      <c r="P251" s="205"/>
      <c r="Q251" s="205"/>
      <c r="R251" s="205"/>
      <c r="S251" s="205"/>
      <c r="T251" s="206"/>
      <c r="AT251" s="201" t="s">
        <v>120</v>
      </c>
      <c r="AU251" s="201" t="s">
        <v>81</v>
      </c>
      <c r="AV251" s="15" t="s">
        <v>79</v>
      </c>
      <c r="AW251" s="15" t="s">
        <v>28</v>
      </c>
      <c r="AX251" s="15" t="s">
        <v>71</v>
      </c>
      <c r="AY251" s="201" t="s">
        <v>112</v>
      </c>
    </row>
    <row r="252" spans="1:65" s="13" customFormat="1">
      <c r="B252" s="172"/>
      <c r="D252" s="173" t="s">
        <v>120</v>
      </c>
      <c r="E252" s="174" t="s">
        <v>1</v>
      </c>
      <c r="F252" s="175" t="s">
        <v>397</v>
      </c>
      <c r="H252" s="176">
        <v>1</v>
      </c>
      <c r="I252" s="177"/>
      <c r="L252" s="172"/>
      <c r="M252" s="178"/>
      <c r="N252" s="179"/>
      <c r="O252" s="179"/>
      <c r="P252" s="179"/>
      <c r="Q252" s="179"/>
      <c r="R252" s="179"/>
      <c r="S252" s="179"/>
      <c r="T252" s="180"/>
      <c r="AT252" s="174" t="s">
        <v>120</v>
      </c>
      <c r="AU252" s="174" t="s">
        <v>81</v>
      </c>
      <c r="AV252" s="13" t="s">
        <v>81</v>
      </c>
      <c r="AW252" s="13" t="s">
        <v>28</v>
      </c>
      <c r="AX252" s="13" t="s">
        <v>71</v>
      </c>
      <c r="AY252" s="174" t="s">
        <v>112</v>
      </c>
    </row>
    <row r="253" spans="1:65" s="12" customFormat="1" ht="25.9" customHeight="1">
      <c r="B253" s="144"/>
      <c r="D253" s="145" t="s">
        <v>70</v>
      </c>
      <c r="E253" s="146" t="s">
        <v>445</v>
      </c>
      <c r="F253" s="146" t="s">
        <v>606</v>
      </c>
      <c r="I253" s="147"/>
      <c r="J253" s="148">
        <f>BK253</f>
        <v>20000</v>
      </c>
      <c r="L253" s="144"/>
      <c r="M253" s="149"/>
      <c r="N253" s="150"/>
      <c r="O253" s="150"/>
      <c r="P253" s="151">
        <f>SUM(P254:P266)</f>
        <v>0</v>
      </c>
      <c r="Q253" s="150"/>
      <c r="R253" s="151">
        <f>SUM(R254:R266)</f>
        <v>0</v>
      </c>
      <c r="S253" s="150"/>
      <c r="T253" s="152">
        <f>SUM(T254:T266)</f>
        <v>0</v>
      </c>
      <c r="AR253" s="145" t="s">
        <v>113</v>
      </c>
      <c r="AT253" s="153" t="s">
        <v>70</v>
      </c>
      <c r="AU253" s="153" t="s">
        <v>71</v>
      </c>
      <c r="AY253" s="145" t="s">
        <v>112</v>
      </c>
      <c r="BK253" s="154">
        <f>SUM(BK254:BK266)</f>
        <v>20000</v>
      </c>
    </row>
    <row r="254" spans="1:65" s="2" customFormat="1" ht="14.45" customHeight="1">
      <c r="A254" s="32"/>
      <c r="B254" s="157"/>
      <c r="C254" s="158">
        <v>50</v>
      </c>
      <c r="D254" s="158" t="s">
        <v>115</v>
      </c>
      <c r="E254" s="159" t="s">
        <v>447</v>
      </c>
      <c r="F254" s="160" t="s">
        <v>448</v>
      </c>
      <c r="G254" s="161" t="s">
        <v>449</v>
      </c>
      <c r="H254" s="162">
        <v>1</v>
      </c>
      <c r="I254" s="163"/>
      <c r="J254" s="164">
        <f t="shared" ref="J254:J262" si="0">ROUND(I254*H254,2)</f>
        <v>0</v>
      </c>
      <c r="K254" s="165"/>
      <c r="L254" s="33"/>
      <c r="M254" s="166" t="s">
        <v>1</v>
      </c>
      <c r="N254" s="167" t="s">
        <v>36</v>
      </c>
      <c r="O254" s="58"/>
      <c r="P254" s="168">
        <f t="shared" ref="P254:P262" si="1">O254*H254</f>
        <v>0</v>
      </c>
      <c r="Q254" s="168">
        <v>0</v>
      </c>
      <c r="R254" s="168">
        <f t="shared" ref="R254:R262" si="2">Q254*H254</f>
        <v>0</v>
      </c>
      <c r="S254" s="168">
        <v>0</v>
      </c>
      <c r="T254" s="169">
        <f t="shared" ref="T254:T262" si="3"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0" t="s">
        <v>119</v>
      </c>
      <c r="AT254" s="170" t="s">
        <v>115</v>
      </c>
      <c r="AU254" s="170" t="s">
        <v>79</v>
      </c>
      <c r="AY254" s="17" t="s">
        <v>112</v>
      </c>
      <c r="BE254" s="171">
        <f t="shared" ref="BE254:BE262" si="4">IF(N254="základní",J254,0)</f>
        <v>0</v>
      </c>
      <c r="BF254" s="171">
        <f t="shared" ref="BF254:BF262" si="5">IF(N254="snížená",J254,0)</f>
        <v>0</v>
      </c>
      <c r="BG254" s="171">
        <f t="shared" ref="BG254:BG262" si="6">IF(N254="zákl. přenesená",J254,0)</f>
        <v>0</v>
      </c>
      <c r="BH254" s="171">
        <f t="shared" ref="BH254:BH262" si="7">IF(N254="sníž. přenesená",J254,0)</f>
        <v>0</v>
      </c>
      <c r="BI254" s="171">
        <f t="shared" ref="BI254:BI262" si="8">IF(N254="nulová",J254,0)</f>
        <v>0</v>
      </c>
      <c r="BJ254" s="17" t="s">
        <v>79</v>
      </c>
      <c r="BK254" s="171">
        <f t="shared" ref="BK254:BK262" si="9">ROUND(I254*H254,2)</f>
        <v>0</v>
      </c>
      <c r="BL254" s="17" t="s">
        <v>119</v>
      </c>
      <c r="BM254" s="170" t="s">
        <v>586</v>
      </c>
    </row>
    <row r="255" spans="1:65" s="2" customFormat="1" ht="21.6" customHeight="1">
      <c r="A255" s="32"/>
      <c r="B255" s="157"/>
      <c r="C255" s="158">
        <v>51</v>
      </c>
      <c r="D255" s="158" t="s">
        <v>115</v>
      </c>
      <c r="E255" s="159" t="s">
        <v>450</v>
      </c>
      <c r="F255" s="160" t="s">
        <v>451</v>
      </c>
      <c r="G255" s="161" t="s">
        <v>449</v>
      </c>
      <c r="H255" s="162">
        <v>1</v>
      </c>
      <c r="I255" s="163"/>
      <c r="J255" s="164">
        <f t="shared" si="0"/>
        <v>0</v>
      </c>
      <c r="K255" s="165"/>
      <c r="L255" s="33"/>
      <c r="M255" s="166" t="s">
        <v>1</v>
      </c>
      <c r="N255" s="167" t="s">
        <v>36</v>
      </c>
      <c r="O255" s="58"/>
      <c r="P255" s="168">
        <f t="shared" si="1"/>
        <v>0</v>
      </c>
      <c r="Q255" s="168">
        <v>0</v>
      </c>
      <c r="R255" s="168">
        <f t="shared" si="2"/>
        <v>0</v>
      </c>
      <c r="S255" s="168">
        <v>0</v>
      </c>
      <c r="T255" s="169">
        <f t="shared" si="3"/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70" t="s">
        <v>119</v>
      </c>
      <c r="AT255" s="170" t="s">
        <v>115</v>
      </c>
      <c r="AU255" s="170" t="s">
        <v>79</v>
      </c>
      <c r="AY255" s="17" t="s">
        <v>112</v>
      </c>
      <c r="BE255" s="171">
        <f t="shared" si="4"/>
        <v>0</v>
      </c>
      <c r="BF255" s="171">
        <f t="shared" si="5"/>
        <v>0</v>
      </c>
      <c r="BG255" s="171">
        <f t="shared" si="6"/>
        <v>0</v>
      </c>
      <c r="BH255" s="171">
        <f t="shared" si="7"/>
        <v>0</v>
      </c>
      <c r="BI255" s="171">
        <f t="shared" si="8"/>
        <v>0</v>
      </c>
      <c r="BJ255" s="17" t="s">
        <v>79</v>
      </c>
      <c r="BK255" s="171">
        <f t="shared" si="9"/>
        <v>0</v>
      </c>
      <c r="BL255" s="17" t="s">
        <v>119</v>
      </c>
      <c r="BM255" s="170" t="s">
        <v>587</v>
      </c>
    </row>
    <row r="256" spans="1:65" s="2" customFormat="1" ht="14.45" customHeight="1">
      <c r="A256" s="32"/>
      <c r="B256" s="157"/>
      <c r="C256" s="158">
        <v>52</v>
      </c>
      <c r="D256" s="158" t="s">
        <v>115</v>
      </c>
      <c r="E256" s="159" t="s">
        <v>452</v>
      </c>
      <c r="F256" s="160" t="s">
        <v>453</v>
      </c>
      <c r="G256" s="161" t="s">
        <v>449</v>
      </c>
      <c r="H256" s="162">
        <v>1</v>
      </c>
      <c r="I256" s="163"/>
      <c r="J256" s="164">
        <f t="shared" si="0"/>
        <v>0</v>
      </c>
      <c r="K256" s="165"/>
      <c r="L256" s="33"/>
      <c r="M256" s="166" t="s">
        <v>1</v>
      </c>
      <c r="N256" s="167" t="s">
        <v>36</v>
      </c>
      <c r="O256" s="58"/>
      <c r="P256" s="168">
        <f t="shared" si="1"/>
        <v>0</v>
      </c>
      <c r="Q256" s="168">
        <v>0</v>
      </c>
      <c r="R256" s="168">
        <f t="shared" si="2"/>
        <v>0</v>
      </c>
      <c r="S256" s="168">
        <v>0</v>
      </c>
      <c r="T256" s="169">
        <f t="shared" si="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119</v>
      </c>
      <c r="AT256" s="170" t="s">
        <v>115</v>
      </c>
      <c r="AU256" s="170" t="s">
        <v>79</v>
      </c>
      <c r="AY256" s="17" t="s">
        <v>112</v>
      </c>
      <c r="BE256" s="171">
        <f t="shared" si="4"/>
        <v>0</v>
      </c>
      <c r="BF256" s="171">
        <f t="shared" si="5"/>
        <v>0</v>
      </c>
      <c r="BG256" s="171">
        <f t="shared" si="6"/>
        <v>0</v>
      </c>
      <c r="BH256" s="171">
        <f t="shared" si="7"/>
        <v>0</v>
      </c>
      <c r="BI256" s="171">
        <f t="shared" si="8"/>
        <v>0</v>
      </c>
      <c r="BJ256" s="17" t="s">
        <v>79</v>
      </c>
      <c r="BK256" s="171">
        <f t="shared" si="9"/>
        <v>0</v>
      </c>
      <c r="BL256" s="17" t="s">
        <v>119</v>
      </c>
      <c r="BM256" s="170" t="s">
        <v>588</v>
      </c>
    </row>
    <row r="257" spans="1:65" s="2" customFormat="1" ht="32.450000000000003" customHeight="1">
      <c r="A257" s="32"/>
      <c r="B257" s="157"/>
      <c r="C257" s="158">
        <v>53</v>
      </c>
      <c r="D257" s="158" t="s">
        <v>115</v>
      </c>
      <c r="E257" s="159" t="s">
        <v>454</v>
      </c>
      <c r="F257" s="160" t="s">
        <v>455</v>
      </c>
      <c r="G257" s="161" t="s">
        <v>449</v>
      </c>
      <c r="H257" s="162">
        <v>1</v>
      </c>
      <c r="I257" s="163"/>
      <c r="J257" s="164">
        <f t="shared" si="0"/>
        <v>0</v>
      </c>
      <c r="K257" s="165"/>
      <c r="L257" s="33"/>
      <c r="M257" s="166" t="s">
        <v>1</v>
      </c>
      <c r="N257" s="167" t="s">
        <v>36</v>
      </c>
      <c r="O257" s="58"/>
      <c r="P257" s="168">
        <f t="shared" si="1"/>
        <v>0</v>
      </c>
      <c r="Q257" s="168">
        <v>0</v>
      </c>
      <c r="R257" s="168">
        <f t="shared" si="2"/>
        <v>0</v>
      </c>
      <c r="S257" s="168">
        <v>0</v>
      </c>
      <c r="T257" s="169">
        <f t="shared" si="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119</v>
      </c>
      <c r="AT257" s="170" t="s">
        <v>115</v>
      </c>
      <c r="AU257" s="170" t="s">
        <v>79</v>
      </c>
      <c r="AY257" s="17" t="s">
        <v>112</v>
      </c>
      <c r="BE257" s="171">
        <f t="shared" si="4"/>
        <v>0</v>
      </c>
      <c r="BF257" s="171">
        <f t="shared" si="5"/>
        <v>0</v>
      </c>
      <c r="BG257" s="171">
        <f t="shared" si="6"/>
        <v>0</v>
      </c>
      <c r="BH257" s="171">
        <f t="shared" si="7"/>
        <v>0</v>
      </c>
      <c r="BI257" s="171">
        <f t="shared" si="8"/>
        <v>0</v>
      </c>
      <c r="BJ257" s="17" t="s">
        <v>79</v>
      </c>
      <c r="BK257" s="171">
        <f t="shared" si="9"/>
        <v>0</v>
      </c>
      <c r="BL257" s="17" t="s">
        <v>119</v>
      </c>
      <c r="BM257" s="170" t="s">
        <v>589</v>
      </c>
    </row>
    <row r="258" spans="1:65" s="2" customFormat="1" ht="14.45" customHeight="1">
      <c r="A258" s="32"/>
      <c r="B258" s="157"/>
      <c r="C258" s="158">
        <v>54</v>
      </c>
      <c r="D258" s="158" t="s">
        <v>115</v>
      </c>
      <c r="E258" s="159" t="s">
        <v>590</v>
      </c>
      <c r="F258" s="160" t="s">
        <v>591</v>
      </c>
      <c r="G258" s="161" t="s">
        <v>449</v>
      </c>
      <c r="H258" s="162">
        <v>1</v>
      </c>
      <c r="I258" s="163"/>
      <c r="J258" s="164">
        <f t="shared" si="0"/>
        <v>0</v>
      </c>
      <c r="K258" s="165"/>
      <c r="L258" s="33"/>
      <c r="M258" s="166" t="s">
        <v>1</v>
      </c>
      <c r="N258" s="167" t="s">
        <v>36</v>
      </c>
      <c r="O258" s="58"/>
      <c r="P258" s="168">
        <f t="shared" si="1"/>
        <v>0</v>
      </c>
      <c r="Q258" s="168">
        <v>0</v>
      </c>
      <c r="R258" s="168">
        <f t="shared" si="2"/>
        <v>0</v>
      </c>
      <c r="S258" s="168">
        <v>0</v>
      </c>
      <c r="T258" s="169">
        <f t="shared" si="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119</v>
      </c>
      <c r="AT258" s="170" t="s">
        <v>115</v>
      </c>
      <c r="AU258" s="170" t="s">
        <v>79</v>
      </c>
      <c r="AY258" s="17" t="s">
        <v>112</v>
      </c>
      <c r="BE258" s="171">
        <f t="shared" si="4"/>
        <v>0</v>
      </c>
      <c r="BF258" s="171">
        <f t="shared" si="5"/>
        <v>0</v>
      </c>
      <c r="BG258" s="171">
        <f t="shared" si="6"/>
        <v>0</v>
      </c>
      <c r="BH258" s="171">
        <f t="shared" si="7"/>
        <v>0</v>
      </c>
      <c r="BI258" s="171">
        <f t="shared" si="8"/>
        <v>0</v>
      </c>
      <c r="BJ258" s="17" t="s">
        <v>79</v>
      </c>
      <c r="BK258" s="171">
        <f t="shared" si="9"/>
        <v>0</v>
      </c>
      <c r="BL258" s="17" t="s">
        <v>119</v>
      </c>
      <c r="BM258" s="170" t="s">
        <v>592</v>
      </c>
    </row>
    <row r="259" spans="1:65" s="2" customFormat="1" ht="14.45" customHeight="1">
      <c r="A259" s="32"/>
      <c r="B259" s="157"/>
      <c r="C259" s="158">
        <v>55</v>
      </c>
      <c r="D259" s="158" t="s">
        <v>115</v>
      </c>
      <c r="E259" s="159" t="s">
        <v>593</v>
      </c>
      <c r="F259" s="160" t="s">
        <v>456</v>
      </c>
      <c r="G259" s="161" t="s">
        <v>457</v>
      </c>
      <c r="H259" s="162">
        <v>8</v>
      </c>
      <c r="I259" s="163"/>
      <c r="J259" s="164">
        <f t="shared" si="0"/>
        <v>0</v>
      </c>
      <c r="K259" s="165"/>
      <c r="L259" s="33"/>
      <c r="M259" s="166" t="s">
        <v>1</v>
      </c>
      <c r="N259" s="167" t="s">
        <v>36</v>
      </c>
      <c r="O259" s="58"/>
      <c r="P259" s="168">
        <f t="shared" si="1"/>
        <v>0</v>
      </c>
      <c r="Q259" s="168">
        <v>0</v>
      </c>
      <c r="R259" s="168">
        <f t="shared" si="2"/>
        <v>0</v>
      </c>
      <c r="S259" s="168">
        <v>0</v>
      </c>
      <c r="T259" s="169">
        <f t="shared" si="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119</v>
      </c>
      <c r="AT259" s="170" t="s">
        <v>115</v>
      </c>
      <c r="AU259" s="170" t="s">
        <v>79</v>
      </c>
      <c r="AY259" s="17" t="s">
        <v>112</v>
      </c>
      <c r="BE259" s="171">
        <f t="shared" si="4"/>
        <v>0</v>
      </c>
      <c r="BF259" s="171">
        <f t="shared" si="5"/>
        <v>0</v>
      </c>
      <c r="BG259" s="171">
        <f t="shared" si="6"/>
        <v>0</v>
      </c>
      <c r="BH259" s="171">
        <f t="shared" si="7"/>
        <v>0</v>
      </c>
      <c r="BI259" s="171">
        <f t="shared" si="8"/>
        <v>0</v>
      </c>
      <c r="BJ259" s="17" t="s">
        <v>79</v>
      </c>
      <c r="BK259" s="171">
        <f t="shared" si="9"/>
        <v>0</v>
      </c>
      <c r="BL259" s="17" t="s">
        <v>119</v>
      </c>
      <c r="BM259" s="170" t="s">
        <v>594</v>
      </c>
    </row>
    <row r="260" spans="1:65" s="2" customFormat="1" ht="21.6" customHeight="1">
      <c r="A260" s="32"/>
      <c r="B260" s="157"/>
      <c r="C260" s="158">
        <v>56</v>
      </c>
      <c r="D260" s="158" t="s">
        <v>115</v>
      </c>
      <c r="E260" s="159" t="s">
        <v>458</v>
      </c>
      <c r="F260" s="160" t="s">
        <v>459</v>
      </c>
      <c r="G260" s="161" t="s">
        <v>449</v>
      </c>
      <c r="H260" s="162">
        <v>1</v>
      </c>
      <c r="I260" s="163"/>
      <c r="J260" s="164">
        <f t="shared" si="0"/>
        <v>0</v>
      </c>
      <c r="K260" s="165"/>
      <c r="L260" s="33"/>
      <c r="M260" s="166" t="s">
        <v>1</v>
      </c>
      <c r="N260" s="167" t="s">
        <v>36</v>
      </c>
      <c r="O260" s="58"/>
      <c r="P260" s="168">
        <f t="shared" si="1"/>
        <v>0</v>
      </c>
      <c r="Q260" s="168">
        <v>0</v>
      </c>
      <c r="R260" s="168">
        <f t="shared" si="2"/>
        <v>0</v>
      </c>
      <c r="S260" s="168">
        <v>0</v>
      </c>
      <c r="T260" s="169">
        <f t="shared" si="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119</v>
      </c>
      <c r="AT260" s="170" t="s">
        <v>115</v>
      </c>
      <c r="AU260" s="170" t="s">
        <v>79</v>
      </c>
      <c r="AY260" s="17" t="s">
        <v>112</v>
      </c>
      <c r="BE260" s="171">
        <f t="shared" si="4"/>
        <v>0</v>
      </c>
      <c r="BF260" s="171">
        <f t="shared" si="5"/>
        <v>0</v>
      </c>
      <c r="BG260" s="171">
        <f t="shared" si="6"/>
        <v>0</v>
      </c>
      <c r="BH260" s="171">
        <f t="shared" si="7"/>
        <v>0</v>
      </c>
      <c r="BI260" s="171">
        <f t="shared" si="8"/>
        <v>0</v>
      </c>
      <c r="BJ260" s="17" t="s">
        <v>79</v>
      </c>
      <c r="BK260" s="171">
        <f t="shared" si="9"/>
        <v>0</v>
      </c>
      <c r="BL260" s="17" t="s">
        <v>119</v>
      </c>
      <c r="BM260" s="170" t="s">
        <v>595</v>
      </c>
    </row>
    <row r="261" spans="1:65" s="2" customFormat="1" ht="21.6" customHeight="1">
      <c r="A261" s="32"/>
      <c r="B261" s="157"/>
      <c r="C261" s="158">
        <v>57</v>
      </c>
      <c r="D261" s="158" t="s">
        <v>115</v>
      </c>
      <c r="E261" s="159" t="s">
        <v>596</v>
      </c>
      <c r="F261" s="160" t="s">
        <v>597</v>
      </c>
      <c r="G261" s="161" t="s">
        <v>449</v>
      </c>
      <c r="H261" s="162">
        <v>1</v>
      </c>
      <c r="I261" s="163"/>
      <c r="J261" s="164">
        <f t="shared" si="0"/>
        <v>0</v>
      </c>
      <c r="K261" s="165"/>
      <c r="L261" s="33"/>
      <c r="M261" s="166" t="s">
        <v>1</v>
      </c>
      <c r="N261" s="167" t="s">
        <v>36</v>
      </c>
      <c r="O261" s="58"/>
      <c r="P261" s="168">
        <f t="shared" si="1"/>
        <v>0</v>
      </c>
      <c r="Q261" s="168">
        <v>0</v>
      </c>
      <c r="R261" s="168">
        <f t="shared" si="2"/>
        <v>0</v>
      </c>
      <c r="S261" s="168">
        <v>0</v>
      </c>
      <c r="T261" s="169">
        <f t="shared" si="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119</v>
      </c>
      <c r="AT261" s="170" t="s">
        <v>115</v>
      </c>
      <c r="AU261" s="170" t="s">
        <v>79</v>
      </c>
      <c r="AY261" s="17" t="s">
        <v>112</v>
      </c>
      <c r="BE261" s="171">
        <f t="shared" si="4"/>
        <v>0</v>
      </c>
      <c r="BF261" s="171">
        <f t="shared" si="5"/>
        <v>0</v>
      </c>
      <c r="BG261" s="171">
        <f t="shared" si="6"/>
        <v>0</v>
      </c>
      <c r="BH261" s="171">
        <f t="shared" si="7"/>
        <v>0</v>
      </c>
      <c r="BI261" s="171">
        <f t="shared" si="8"/>
        <v>0</v>
      </c>
      <c r="BJ261" s="17" t="s">
        <v>79</v>
      </c>
      <c r="BK261" s="171">
        <f t="shared" si="9"/>
        <v>0</v>
      </c>
      <c r="BL261" s="17" t="s">
        <v>119</v>
      </c>
      <c r="BM261" s="170" t="s">
        <v>598</v>
      </c>
    </row>
    <row r="262" spans="1:65" s="2" customFormat="1" ht="21.6" customHeight="1">
      <c r="A262" s="32"/>
      <c r="B262" s="157"/>
      <c r="C262" s="158">
        <v>58</v>
      </c>
      <c r="D262" s="158" t="s">
        <v>115</v>
      </c>
      <c r="E262" s="159" t="s">
        <v>460</v>
      </c>
      <c r="F262" s="160" t="s">
        <v>461</v>
      </c>
      <c r="G262" s="161" t="s">
        <v>188</v>
      </c>
      <c r="H262" s="162">
        <v>693</v>
      </c>
      <c r="I262" s="163"/>
      <c r="J262" s="164">
        <f t="shared" si="0"/>
        <v>0</v>
      </c>
      <c r="K262" s="165"/>
      <c r="L262" s="33"/>
      <c r="M262" s="166" t="s">
        <v>1</v>
      </c>
      <c r="N262" s="167" t="s">
        <v>36</v>
      </c>
      <c r="O262" s="58"/>
      <c r="P262" s="168">
        <f t="shared" si="1"/>
        <v>0</v>
      </c>
      <c r="Q262" s="168">
        <v>0</v>
      </c>
      <c r="R262" s="168">
        <f t="shared" si="2"/>
        <v>0</v>
      </c>
      <c r="S262" s="168">
        <v>0</v>
      </c>
      <c r="T262" s="169">
        <f t="shared" si="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119</v>
      </c>
      <c r="AT262" s="170" t="s">
        <v>115</v>
      </c>
      <c r="AU262" s="170" t="s">
        <v>79</v>
      </c>
      <c r="AY262" s="17" t="s">
        <v>112</v>
      </c>
      <c r="BE262" s="171">
        <f t="shared" si="4"/>
        <v>0</v>
      </c>
      <c r="BF262" s="171">
        <f t="shared" si="5"/>
        <v>0</v>
      </c>
      <c r="BG262" s="171">
        <f t="shared" si="6"/>
        <v>0</v>
      </c>
      <c r="BH262" s="171">
        <f t="shared" si="7"/>
        <v>0</v>
      </c>
      <c r="BI262" s="171">
        <f t="shared" si="8"/>
        <v>0</v>
      </c>
      <c r="BJ262" s="17" t="s">
        <v>79</v>
      </c>
      <c r="BK262" s="171">
        <f t="shared" si="9"/>
        <v>0</v>
      </c>
      <c r="BL262" s="17" t="s">
        <v>119</v>
      </c>
      <c r="BM262" s="170" t="s">
        <v>599</v>
      </c>
    </row>
    <row r="263" spans="1:65" s="13" customFormat="1">
      <c r="B263" s="172"/>
      <c r="D263" s="173" t="s">
        <v>120</v>
      </c>
      <c r="E263" s="174" t="s">
        <v>1</v>
      </c>
      <c r="F263" s="175" t="s">
        <v>600</v>
      </c>
      <c r="H263" s="176">
        <v>693</v>
      </c>
      <c r="I263" s="177"/>
      <c r="L263" s="172"/>
      <c r="M263" s="178"/>
      <c r="N263" s="179"/>
      <c r="O263" s="179"/>
      <c r="P263" s="179"/>
      <c r="Q263" s="179"/>
      <c r="R263" s="179"/>
      <c r="S263" s="179"/>
      <c r="T263" s="180"/>
      <c r="AT263" s="174" t="s">
        <v>120</v>
      </c>
      <c r="AU263" s="174" t="s">
        <v>79</v>
      </c>
      <c r="AV263" s="13" t="s">
        <v>81</v>
      </c>
      <c r="AW263" s="13" t="s">
        <v>28</v>
      </c>
      <c r="AX263" s="13" t="s">
        <v>71</v>
      </c>
      <c r="AY263" s="174" t="s">
        <v>112</v>
      </c>
    </row>
    <row r="264" spans="1:65" s="2" customFormat="1" ht="14.45" customHeight="1">
      <c r="A264" s="32"/>
      <c r="B264" s="157"/>
      <c r="C264" s="158">
        <v>59</v>
      </c>
      <c r="D264" s="158" t="s">
        <v>115</v>
      </c>
      <c r="E264" s="159" t="s">
        <v>467</v>
      </c>
      <c r="F264" s="160" t="s">
        <v>468</v>
      </c>
      <c r="G264" s="161" t="s">
        <v>449</v>
      </c>
      <c r="H264" s="162">
        <v>1</v>
      </c>
      <c r="I264" s="163">
        <v>20000</v>
      </c>
      <c r="J264" s="164">
        <f>ROUND(I264*H264,2)</f>
        <v>20000</v>
      </c>
      <c r="K264" s="165"/>
      <c r="L264" s="33"/>
      <c r="M264" s="166" t="s">
        <v>1</v>
      </c>
      <c r="N264" s="167" t="s">
        <v>36</v>
      </c>
      <c r="O264" s="58"/>
      <c r="P264" s="168">
        <f>O264*H264</f>
        <v>0</v>
      </c>
      <c r="Q264" s="168">
        <v>0</v>
      </c>
      <c r="R264" s="168">
        <f>Q264*H264</f>
        <v>0</v>
      </c>
      <c r="S264" s="168">
        <v>0</v>
      </c>
      <c r="T264" s="169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119</v>
      </c>
      <c r="AT264" s="170" t="s">
        <v>115</v>
      </c>
      <c r="AU264" s="170" t="s">
        <v>79</v>
      </c>
      <c r="AY264" s="17" t="s">
        <v>112</v>
      </c>
      <c r="BE264" s="171">
        <f>IF(N264="základní",J264,0)</f>
        <v>20000</v>
      </c>
      <c r="BF264" s="171">
        <f>IF(N264="snížená",J264,0)</f>
        <v>0</v>
      </c>
      <c r="BG264" s="171">
        <f>IF(N264="zákl. přenesená",J264,0)</f>
        <v>0</v>
      </c>
      <c r="BH264" s="171">
        <f>IF(N264="sníž. přenesená",J264,0)</f>
        <v>0</v>
      </c>
      <c r="BI264" s="171">
        <f>IF(N264="nulová",J264,0)</f>
        <v>0</v>
      </c>
      <c r="BJ264" s="17" t="s">
        <v>79</v>
      </c>
      <c r="BK264" s="171">
        <f>ROUND(I264*H264,2)</f>
        <v>20000</v>
      </c>
      <c r="BL264" s="17" t="s">
        <v>119</v>
      </c>
      <c r="BM264" s="170" t="s">
        <v>601</v>
      </c>
    </row>
    <row r="265" spans="1:65" s="2" customFormat="1" ht="21.6" customHeight="1">
      <c r="A265" s="32"/>
      <c r="B265" s="157"/>
      <c r="C265" s="158">
        <v>60</v>
      </c>
      <c r="D265" s="158" t="s">
        <v>115</v>
      </c>
      <c r="E265" s="159" t="s">
        <v>469</v>
      </c>
      <c r="F265" s="160" t="s">
        <v>602</v>
      </c>
      <c r="G265" s="161" t="s">
        <v>188</v>
      </c>
      <c r="H265" s="162">
        <v>160</v>
      </c>
      <c r="I265" s="163"/>
      <c r="J265" s="164">
        <f>ROUND(I265*H265,2)</f>
        <v>0</v>
      </c>
      <c r="K265" s="165"/>
      <c r="L265" s="33"/>
      <c r="M265" s="166" t="s">
        <v>1</v>
      </c>
      <c r="N265" s="167" t="s">
        <v>36</v>
      </c>
      <c r="O265" s="58"/>
      <c r="P265" s="168">
        <f>O265*H265</f>
        <v>0</v>
      </c>
      <c r="Q265" s="168">
        <v>0</v>
      </c>
      <c r="R265" s="168">
        <f>Q265*H265</f>
        <v>0</v>
      </c>
      <c r="S265" s="168">
        <v>0</v>
      </c>
      <c r="T265" s="169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119</v>
      </c>
      <c r="AT265" s="170" t="s">
        <v>115</v>
      </c>
      <c r="AU265" s="170" t="s">
        <v>79</v>
      </c>
      <c r="AY265" s="17" t="s">
        <v>112</v>
      </c>
      <c r="BE265" s="171">
        <f>IF(N265="základní",J265,0)</f>
        <v>0</v>
      </c>
      <c r="BF265" s="171">
        <f>IF(N265="snížená",J265,0)</f>
        <v>0</v>
      </c>
      <c r="BG265" s="171">
        <f>IF(N265="zákl. přenesená",J265,0)</f>
        <v>0</v>
      </c>
      <c r="BH265" s="171">
        <f>IF(N265="sníž. přenesená",J265,0)</f>
        <v>0</v>
      </c>
      <c r="BI265" s="171">
        <f>IF(N265="nulová",J265,0)</f>
        <v>0</v>
      </c>
      <c r="BJ265" s="17" t="s">
        <v>79</v>
      </c>
      <c r="BK265" s="171">
        <f>ROUND(I265*H265,2)</f>
        <v>0</v>
      </c>
      <c r="BL265" s="17" t="s">
        <v>119</v>
      </c>
      <c r="BM265" s="170" t="s">
        <v>603</v>
      </c>
    </row>
    <row r="266" spans="1:65" s="13" customFormat="1">
      <c r="B266" s="172"/>
      <c r="D266" s="173" t="s">
        <v>120</v>
      </c>
      <c r="E266" s="174" t="s">
        <v>1</v>
      </c>
      <c r="F266" s="175" t="s">
        <v>604</v>
      </c>
      <c r="H266" s="176">
        <v>160</v>
      </c>
      <c r="I266" s="177"/>
      <c r="L266" s="172"/>
      <c r="M266" s="207"/>
      <c r="N266" s="208"/>
      <c r="O266" s="208"/>
      <c r="P266" s="208"/>
      <c r="Q266" s="208"/>
      <c r="R266" s="208"/>
      <c r="S266" s="208"/>
      <c r="T266" s="209"/>
      <c r="AT266" s="174" t="s">
        <v>120</v>
      </c>
      <c r="AU266" s="174" t="s">
        <v>79</v>
      </c>
      <c r="AV266" s="13" t="s">
        <v>81</v>
      </c>
      <c r="AW266" s="13" t="s">
        <v>28</v>
      </c>
      <c r="AX266" s="13" t="s">
        <v>79</v>
      </c>
      <c r="AY266" s="174" t="s">
        <v>112</v>
      </c>
    </row>
    <row r="267" spans="1:65" s="2" customFormat="1" ht="6.95" customHeight="1">
      <c r="A267" s="32"/>
      <c r="B267" s="47"/>
      <c r="C267" s="48"/>
      <c r="D267" s="48"/>
      <c r="E267" s="48"/>
      <c r="F267" s="48"/>
      <c r="G267" s="48"/>
      <c r="H267" s="48"/>
      <c r="I267" s="116"/>
      <c r="J267" s="48"/>
      <c r="K267" s="48"/>
      <c r="L267" s="33"/>
      <c r="M267" s="32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</row>
  </sheetData>
  <autoFilter ref="C119:K266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361"/>
  <sheetViews>
    <sheetView showGridLines="0" topLeftCell="A341" workbookViewId="0">
      <selection activeCell="C360" sqref="C360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43.5" style="1" customWidth="1"/>
    <col min="7" max="7" width="6" style="1" customWidth="1"/>
    <col min="8" max="8" width="9.83203125" style="1" customWidth="1"/>
    <col min="9" max="9" width="17.33203125" style="89" customWidth="1"/>
    <col min="10" max="10" width="17.33203125" style="1" customWidth="1"/>
    <col min="11" max="11" width="17.33203125" style="1" hidden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>
      <c r="I2" s="89"/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80</v>
      </c>
    </row>
    <row r="3" spans="1:46" s="1" customFormat="1" ht="6.95" hidden="1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81</v>
      </c>
    </row>
    <row r="4" spans="1:46" s="1" customFormat="1" ht="24.95" hidden="1" customHeight="1">
      <c r="B4" s="20"/>
      <c r="D4" s="21" t="s">
        <v>85</v>
      </c>
      <c r="I4" s="89"/>
      <c r="L4" s="20"/>
      <c r="M4" s="91" t="s">
        <v>10</v>
      </c>
      <c r="AT4" s="17" t="s">
        <v>3</v>
      </c>
    </row>
    <row r="5" spans="1:46" s="1" customFormat="1" ht="6.95" hidden="1" customHeight="1">
      <c r="B5" s="20"/>
      <c r="I5" s="89"/>
      <c r="L5" s="20"/>
    </row>
    <row r="6" spans="1:46" s="1" customFormat="1" ht="12" hidden="1" customHeight="1">
      <c r="B6" s="20"/>
      <c r="D6" s="27" t="s">
        <v>16</v>
      </c>
      <c r="I6" s="89"/>
      <c r="L6" s="20"/>
    </row>
    <row r="7" spans="1:46" s="1" customFormat="1" ht="14.45" hidden="1" customHeight="1">
      <c r="B7" s="20"/>
      <c r="E7" s="250" t="str">
        <f>'Rekapitulace stavby'!K6</f>
        <v>Údržba tratě Velké Meziříčí - Studenec</v>
      </c>
      <c r="F7" s="251"/>
      <c r="G7" s="251"/>
      <c r="H7" s="251"/>
      <c r="I7" s="89"/>
      <c r="L7" s="20"/>
    </row>
    <row r="8" spans="1:46" s="2" customFormat="1" ht="12" hidden="1" customHeight="1">
      <c r="A8" s="32"/>
      <c r="B8" s="33"/>
      <c r="C8" s="32"/>
      <c r="D8" s="27" t="s">
        <v>86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4.45" hidden="1" customHeight="1">
      <c r="A9" s="32"/>
      <c r="B9" s="33"/>
      <c r="C9" s="32"/>
      <c r="D9" s="32"/>
      <c r="E9" s="234" t="s">
        <v>87</v>
      </c>
      <c r="F9" s="249"/>
      <c r="G9" s="249"/>
      <c r="H9" s="249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idden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hidden="1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93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hidden="1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93" t="s">
        <v>21</v>
      </c>
      <c r="J12" s="55">
        <f>'Rekapitulace stavby'!AN8</f>
        <v>43896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hidden="1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hidden="1" customHeight="1">
      <c r="A14" s="32"/>
      <c r="B14" s="33"/>
      <c r="C14" s="32"/>
      <c r="D14" s="27" t="s">
        <v>22</v>
      </c>
      <c r="E14" s="32"/>
      <c r="F14" s="32"/>
      <c r="G14" s="32"/>
      <c r="H14" s="32"/>
      <c r="I14" s="93" t="s">
        <v>23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hidden="1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24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hidden="1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hidden="1" customHeight="1">
      <c r="A17" s="32"/>
      <c r="B17" s="33"/>
      <c r="C17" s="32"/>
      <c r="D17" s="27" t="s">
        <v>25</v>
      </c>
      <c r="E17" s="32"/>
      <c r="F17" s="32"/>
      <c r="G17" s="32"/>
      <c r="H17" s="32"/>
      <c r="I17" s="93" t="s">
        <v>23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hidden="1" customHeight="1">
      <c r="A18" s="32"/>
      <c r="B18" s="33"/>
      <c r="C18" s="32"/>
      <c r="D18" s="32"/>
      <c r="E18" s="252" t="str">
        <f>'Rekapitulace stavby'!E14</f>
        <v>Vyplň údaj</v>
      </c>
      <c r="F18" s="237"/>
      <c r="G18" s="237"/>
      <c r="H18" s="237"/>
      <c r="I18" s="93" t="s">
        <v>24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hidden="1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hidden="1" customHeight="1">
      <c r="A20" s="32"/>
      <c r="B20" s="33"/>
      <c r="C20" s="32"/>
      <c r="D20" s="27" t="s">
        <v>27</v>
      </c>
      <c r="E20" s="32"/>
      <c r="F20" s="32"/>
      <c r="G20" s="32"/>
      <c r="H20" s="32"/>
      <c r="I20" s="93" t="s">
        <v>23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hidden="1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93" t="s">
        <v>24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hidden="1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hidden="1" customHeight="1">
      <c r="A23" s="32"/>
      <c r="B23" s="33"/>
      <c r="C23" s="32"/>
      <c r="D23" s="27" t="s">
        <v>29</v>
      </c>
      <c r="E23" s="32"/>
      <c r="F23" s="32"/>
      <c r="G23" s="32"/>
      <c r="H23" s="32"/>
      <c r="I23" s="93" t="s">
        <v>23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hidden="1" customHeight="1">
      <c r="A24" s="32"/>
      <c r="B24" s="33"/>
      <c r="C24" s="32"/>
      <c r="D24" s="32"/>
      <c r="E24" s="25" t="str">
        <f>IF('Rekapitulace stavby'!E20="","",'Rekapitulace stavby'!E20)</f>
        <v/>
      </c>
      <c r="F24" s="32"/>
      <c r="G24" s="32"/>
      <c r="H24" s="32"/>
      <c r="I24" s="93" t="s">
        <v>24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hidden="1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hidden="1" customHeight="1">
      <c r="A26" s="32"/>
      <c r="B26" s="33"/>
      <c r="C26" s="32"/>
      <c r="D26" s="27" t="s">
        <v>30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5" hidden="1" customHeight="1">
      <c r="A27" s="94"/>
      <c r="B27" s="95"/>
      <c r="C27" s="94"/>
      <c r="D27" s="94"/>
      <c r="E27" s="241" t="s">
        <v>1</v>
      </c>
      <c r="F27" s="241"/>
      <c r="G27" s="241"/>
      <c r="H27" s="241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hidden="1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hidden="1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hidden="1" customHeight="1">
      <c r="A30" s="32"/>
      <c r="B30" s="33"/>
      <c r="C30" s="32"/>
      <c r="D30" s="99" t="s">
        <v>31</v>
      </c>
      <c r="E30" s="32"/>
      <c r="F30" s="32"/>
      <c r="G30" s="32"/>
      <c r="H30" s="32"/>
      <c r="I30" s="92"/>
      <c r="J30" s="71">
        <f>ROUND(J120,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hidden="1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hidden="1" customHeight="1">
      <c r="A32" s="32"/>
      <c r="B32" s="33"/>
      <c r="C32" s="32"/>
      <c r="D32" s="32"/>
      <c r="E32" s="32"/>
      <c r="F32" s="36" t="s">
        <v>33</v>
      </c>
      <c r="G32" s="32"/>
      <c r="H32" s="32"/>
      <c r="I32" s="100" t="s">
        <v>32</v>
      </c>
      <c r="J32" s="36" t="s">
        <v>34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3"/>
      <c r="C33" s="32"/>
      <c r="D33" s="101" t="s">
        <v>35</v>
      </c>
      <c r="E33" s="27" t="s">
        <v>36</v>
      </c>
      <c r="F33" s="102">
        <f>ROUND((SUM(BE120:BE360)),  2)</f>
        <v>0</v>
      </c>
      <c r="G33" s="32"/>
      <c r="H33" s="32"/>
      <c r="I33" s="103">
        <v>0.21</v>
      </c>
      <c r="J33" s="102">
        <f>ROUND(((SUM(BE120:BE360))*I33),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3"/>
      <c r="C34" s="32"/>
      <c r="D34" s="32"/>
      <c r="E34" s="27" t="s">
        <v>37</v>
      </c>
      <c r="F34" s="102">
        <f>ROUND((SUM(BF120:BF360)),  2)</f>
        <v>0</v>
      </c>
      <c r="G34" s="32"/>
      <c r="H34" s="32"/>
      <c r="I34" s="103">
        <v>0.15</v>
      </c>
      <c r="J34" s="102">
        <f>ROUND(((SUM(BF120:BF360))*I34),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38</v>
      </c>
      <c r="F35" s="102">
        <f>ROUND((SUM(BG120:BG360)),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39</v>
      </c>
      <c r="F36" s="102">
        <f>ROUND((SUM(BH120:BH360)),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40</v>
      </c>
      <c r="F37" s="102">
        <f>ROUND((SUM(BI120:BI360)),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hidden="1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hidden="1" customHeight="1">
      <c r="A39" s="32"/>
      <c r="B39" s="33"/>
      <c r="C39" s="104"/>
      <c r="D39" s="105" t="s">
        <v>41</v>
      </c>
      <c r="E39" s="60"/>
      <c r="F39" s="60"/>
      <c r="G39" s="106" t="s">
        <v>42</v>
      </c>
      <c r="H39" s="107" t="s">
        <v>43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hidden="1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hidden="1" customHeight="1">
      <c r="B41" s="20"/>
      <c r="I41" s="89"/>
      <c r="L41" s="20"/>
    </row>
    <row r="42" spans="1:31" s="1" customFormat="1" ht="14.45" hidden="1" customHeight="1">
      <c r="B42" s="20"/>
      <c r="I42" s="89"/>
      <c r="L42" s="20"/>
    </row>
    <row r="43" spans="1:31" s="1" customFormat="1" ht="14.45" hidden="1" customHeight="1">
      <c r="B43" s="20"/>
      <c r="I43" s="89"/>
      <c r="L43" s="20"/>
    </row>
    <row r="44" spans="1:31" s="1" customFormat="1" ht="14.45" hidden="1" customHeight="1">
      <c r="B44" s="20"/>
      <c r="I44" s="89"/>
      <c r="L44" s="20"/>
    </row>
    <row r="45" spans="1:31" s="1" customFormat="1" ht="14.45" hidden="1" customHeight="1">
      <c r="B45" s="20"/>
      <c r="I45" s="89"/>
      <c r="L45" s="20"/>
    </row>
    <row r="46" spans="1:31" s="1" customFormat="1" ht="14.45" hidden="1" customHeight="1">
      <c r="B46" s="20"/>
      <c r="I46" s="89"/>
      <c r="L46" s="20"/>
    </row>
    <row r="47" spans="1:31" s="1" customFormat="1" ht="14.45" hidden="1" customHeight="1">
      <c r="B47" s="20"/>
      <c r="I47" s="89"/>
      <c r="L47" s="20"/>
    </row>
    <row r="48" spans="1:31" s="1" customFormat="1" ht="14.45" hidden="1" customHeight="1">
      <c r="B48" s="20"/>
      <c r="I48" s="89"/>
      <c r="L48" s="20"/>
    </row>
    <row r="49" spans="1:31" s="1" customFormat="1" ht="14.45" hidden="1" customHeight="1">
      <c r="B49" s="20"/>
      <c r="I49" s="89"/>
      <c r="L49" s="20"/>
    </row>
    <row r="50" spans="1:31" s="2" customFormat="1" ht="14.45" hidden="1" customHeight="1">
      <c r="B50" s="42"/>
      <c r="D50" s="43" t="s">
        <v>44</v>
      </c>
      <c r="E50" s="44"/>
      <c r="F50" s="44"/>
      <c r="G50" s="43" t="s">
        <v>45</v>
      </c>
      <c r="H50" s="44"/>
      <c r="I50" s="111"/>
      <c r="J50" s="44"/>
      <c r="K50" s="44"/>
      <c r="L50" s="42"/>
    </row>
    <row r="51" spans="1:31" hidden="1">
      <c r="B51" s="20"/>
      <c r="L51" s="20"/>
    </row>
    <row r="52" spans="1:31" hidden="1">
      <c r="B52" s="20"/>
      <c r="L52" s="20"/>
    </row>
    <row r="53" spans="1:31" hidden="1">
      <c r="B53" s="20"/>
      <c r="L53" s="20"/>
    </row>
    <row r="54" spans="1:31" hidden="1">
      <c r="B54" s="20"/>
      <c r="L54" s="20"/>
    </row>
    <row r="55" spans="1:31" hidden="1">
      <c r="B55" s="20"/>
      <c r="L55" s="20"/>
    </row>
    <row r="56" spans="1:31" hidden="1">
      <c r="B56" s="20"/>
      <c r="L56" s="20"/>
    </row>
    <row r="57" spans="1:31" hidden="1">
      <c r="B57" s="20"/>
      <c r="L57" s="20"/>
    </row>
    <row r="58" spans="1:31" hidden="1">
      <c r="B58" s="20"/>
      <c r="L58" s="20"/>
    </row>
    <row r="59" spans="1:31" hidden="1">
      <c r="B59" s="20"/>
      <c r="L59" s="20"/>
    </row>
    <row r="60" spans="1:31" hidden="1">
      <c r="B60" s="20"/>
      <c r="L60" s="20"/>
    </row>
    <row r="61" spans="1:31" s="2" customFormat="1" ht="12.75" hidden="1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113"/>
      <c r="J61" s="114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idden="1">
      <c r="B62" s="20"/>
      <c r="L62" s="20"/>
    </row>
    <row r="63" spans="1:31" hidden="1">
      <c r="B63" s="20"/>
      <c r="L63" s="20"/>
    </row>
    <row r="64" spans="1:31" hidden="1">
      <c r="B64" s="20"/>
      <c r="L64" s="20"/>
    </row>
    <row r="65" spans="1:31" s="2" customFormat="1" ht="12.75" hidden="1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idden="1">
      <c r="B66" s="20"/>
      <c r="L66" s="20"/>
    </row>
    <row r="67" spans="1:31" hidden="1">
      <c r="B67" s="20"/>
      <c r="L67" s="20"/>
    </row>
    <row r="68" spans="1:31" hidden="1">
      <c r="B68" s="20"/>
      <c r="L68" s="20"/>
    </row>
    <row r="69" spans="1:31" hidden="1">
      <c r="B69" s="20"/>
      <c r="L69" s="20"/>
    </row>
    <row r="70" spans="1:31" hidden="1">
      <c r="B70" s="20"/>
      <c r="L70" s="20"/>
    </row>
    <row r="71" spans="1:31" hidden="1">
      <c r="B71" s="20"/>
      <c r="L71" s="20"/>
    </row>
    <row r="72" spans="1:31" hidden="1">
      <c r="B72" s="20"/>
      <c r="L72" s="20"/>
    </row>
    <row r="73" spans="1:31" hidden="1">
      <c r="B73" s="20"/>
      <c r="L73" s="20"/>
    </row>
    <row r="74" spans="1:31" hidden="1">
      <c r="B74" s="20"/>
      <c r="L74" s="20"/>
    </row>
    <row r="75" spans="1:31" hidden="1">
      <c r="B75" s="20"/>
      <c r="L75" s="20"/>
    </row>
    <row r="76" spans="1:31" s="2" customFormat="1" ht="12.75" hidden="1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113"/>
      <c r="J76" s="114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hidden="1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hidden="1"/>
    <row r="79" spans="1:31" hidden="1"/>
    <row r="80" spans="1:31" hidden="1"/>
    <row r="81" spans="1:47" s="2" customFormat="1" ht="6.95" hidden="1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1" t="s">
        <v>88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5" hidden="1" customHeight="1">
      <c r="A85" s="32"/>
      <c r="B85" s="33"/>
      <c r="C85" s="32"/>
      <c r="D85" s="32"/>
      <c r="E85" s="250" t="str">
        <f>E7</f>
        <v>Údržba tratě Velké Meziříčí - Studenec</v>
      </c>
      <c r="F85" s="251"/>
      <c r="G85" s="251"/>
      <c r="H85" s="251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hidden="1" customHeight="1">
      <c r="A86" s="32"/>
      <c r="B86" s="33"/>
      <c r="C86" s="27" t="s">
        <v>86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4.45" hidden="1" customHeight="1">
      <c r="A87" s="32"/>
      <c r="B87" s="33"/>
      <c r="C87" s="32"/>
      <c r="D87" s="32"/>
      <c r="E87" s="234" t="str">
        <f>E9</f>
        <v>SO 02 - Žel.svršek a spodek v km 20,052-20,364</v>
      </c>
      <c r="F87" s="249"/>
      <c r="G87" s="249"/>
      <c r="H87" s="249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hidden="1" customHeight="1">
      <c r="A89" s="32"/>
      <c r="B89" s="33"/>
      <c r="C89" s="27" t="s">
        <v>19</v>
      </c>
      <c r="D89" s="32"/>
      <c r="E89" s="32"/>
      <c r="F89" s="25" t="str">
        <f>F12</f>
        <v xml:space="preserve"> </v>
      </c>
      <c r="G89" s="32"/>
      <c r="H89" s="32"/>
      <c r="I89" s="93" t="s">
        <v>21</v>
      </c>
      <c r="J89" s="55">
        <f>IF(J12="","",J12)</f>
        <v>43896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hidden="1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6" hidden="1" customHeight="1">
      <c r="A91" s="32"/>
      <c r="B91" s="33"/>
      <c r="C91" s="27" t="s">
        <v>22</v>
      </c>
      <c r="D91" s="32"/>
      <c r="E91" s="32"/>
      <c r="F91" s="25" t="str">
        <f>E15</f>
        <v xml:space="preserve"> </v>
      </c>
      <c r="G91" s="32"/>
      <c r="H91" s="32"/>
      <c r="I91" s="93" t="s">
        <v>27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6.45" hidden="1" customHeight="1">
      <c r="A92" s="32"/>
      <c r="B92" s="33"/>
      <c r="C92" s="27" t="s">
        <v>25</v>
      </c>
      <c r="D92" s="32"/>
      <c r="E92" s="32"/>
      <c r="F92" s="25" t="str">
        <f>IF(E18="","",E18)</f>
        <v>Vyplň údaj</v>
      </c>
      <c r="G92" s="32"/>
      <c r="H92" s="32"/>
      <c r="I92" s="93" t="s">
        <v>29</v>
      </c>
      <c r="J92" s="30" t="str">
        <f>E24</f>
        <v/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hidden="1" customHeight="1">
      <c r="A94" s="32"/>
      <c r="B94" s="33"/>
      <c r="C94" s="118" t="s">
        <v>89</v>
      </c>
      <c r="D94" s="104"/>
      <c r="E94" s="104"/>
      <c r="F94" s="104"/>
      <c r="G94" s="104"/>
      <c r="H94" s="104"/>
      <c r="I94" s="119"/>
      <c r="J94" s="120" t="s">
        <v>90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hidden="1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hidden="1" customHeight="1">
      <c r="A96" s="32"/>
      <c r="B96" s="33"/>
      <c r="C96" s="121" t="s">
        <v>91</v>
      </c>
      <c r="D96" s="32"/>
      <c r="E96" s="32"/>
      <c r="F96" s="32"/>
      <c r="G96" s="32"/>
      <c r="H96" s="32"/>
      <c r="I96" s="92"/>
      <c r="J96" s="71">
        <f>J120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92</v>
      </c>
    </row>
    <row r="97" spans="1:31" s="9" customFormat="1" ht="24.95" hidden="1" customHeight="1">
      <c r="B97" s="122"/>
      <c r="D97" s="123" t="s">
        <v>93</v>
      </c>
      <c r="E97" s="124"/>
      <c r="F97" s="124"/>
      <c r="G97" s="124"/>
      <c r="H97" s="124"/>
      <c r="I97" s="125"/>
      <c r="J97" s="126">
        <f>J121</f>
        <v>0</v>
      </c>
      <c r="L97" s="122"/>
    </row>
    <row r="98" spans="1:31" s="10" customFormat="1" ht="19.899999999999999" hidden="1" customHeight="1">
      <c r="B98" s="127"/>
      <c r="D98" s="128" t="s">
        <v>94</v>
      </c>
      <c r="E98" s="129"/>
      <c r="F98" s="129"/>
      <c r="G98" s="129"/>
      <c r="H98" s="129"/>
      <c r="I98" s="130"/>
      <c r="J98" s="131">
        <f>J122</f>
        <v>0</v>
      </c>
      <c r="L98" s="127"/>
    </row>
    <row r="99" spans="1:31" s="10" customFormat="1" ht="19.899999999999999" hidden="1" customHeight="1">
      <c r="B99" s="127"/>
      <c r="D99" s="128" t="s">
        <v>95</v>
      </c>
      <c r="E99" s="129"/>
      <c r="F99" s="129"/>
      <c r="G99" s="129"/>
      <c r="H99" s="129"/>
      <c r="I99" s="130"/>
      <c r="J99" s="131">
        <f>J286</f>
        <v>0</v>
      </c>
      <c r="L99" s="127"/>
    </row>
    <row r="100" spans="1:31" s="9" customFormat="1" ht="24.95" hidden="1" customHeight="1">
      <c r="B100" s="122"/>
      <c r="D100" s="123" t="s">
        <v>96</v>
      </c>
      <c r="E100" s="124"/>
      <c r="F100" s="124"/>
      <c r="G100" s="124"/>
      <c r="H100" s="124"/>
      <c r="I100" s="125"/>
      <c r="J100" s="126">
        <f>J356</f>
        <v>0</v>
      </c>
      <c r="L100" s="122"/>
    </row>
    <row r="101" spans="1:31" s="2" customFormat="1" ht="21.75" hidden="1" customHeight="1">
      <c r="A101" s="32"/>
      <c r="B101" s="33"/>
      <c r="C101" s="32"/>
      <c r="D101" s="32"/>
      <c r="E101" s="32"/>
      <c r="F101" s="32"/>
      <c r="G101" s="32"/>
      <c r="H101" s="32"/>
      <c r="I101" s="92"/>
      <c r="J101" s="32"/>
      <c r="K101" s="32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hidden="1" customHeight="1">
      <c r="A102" s="32"/>
      <c r="B102" s="47"/>
      <c r="C102" s="48"/>
      <c r="D102" s="48"/>
      <c r="E102" s="48"/>
      <c r="F102" s="48"/>
      <c r="G102" s="48"/>
      <c r="H102" s="48"/>
      <c r="I102" s="116"/>
      <c r="J102" s="48"/>
      <c r="K102" s="48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hidden="1"/>
    <row r="104" spans="1:31" hidden="1"/>
    <row r="105" spans="1:31" hidden="1"/>
    <row r="106" spans="1:31" s="2" customFormat="1" ht="6.95" customHeight="1">
      <c r="A106" s="32"/>
      <c r="B106" s="49"/>
      <c r="C106" s="50"/>
      <c r="D106" s="50"/>
      <c r="E106" s="50"/>
      <c r="F106" s="50"/>
      <c r="G106" s="50"/>
      <c r="H106" s="50"/>
      <c r="I106" s="117"/>
      <c r="J106" s="50"/>
      <c r="K106" s="50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1" t="s">
        <v>97</v>
      </c>
      <c r="D107" s="32"/>
      <c r="E107" s="32"/>
      <c r="F107" s="32"/>
      <c r="G107" s="32"/>
      <c r="H107" s="32"/>
      <c r="I107" s="9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2"/>
      <c r="D108" s="32"/>
      <c r="E108" s="32"/>
      <c r="F108" s="32"/>
      <c r="G108" s="32"/>
      <c r="H108" s="32"/>
      <c r="I108" s="9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16</v>
      </c>
      <c r="D109" s="32"/>
      <c r="E109" s="32"/>
      <c r="F109" s="32"/>
      <c r="G109" s="32"/>
      <c r="H109" s="32"/>
      <c r="I109" s="9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4.45" customHeight="1">
      <c r="A110" s="32"/>
      <c r="B110" s="33"/>
      <c r="C110" s="32"/>
      <c r="D110" s="32"/>
      <c r="E110" s="250" t="str">
        <f>E7</f>
        <v>Údržba tratě Velké Meziříčí - Studenec</v>
      </c>
      <c r="F110" s="251"/>
      <c r="G110" s="251"/>
      <c r="H110" s="251"/>
      <c r="I110" s="9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86</v>
      </c>
      <c r="D111" s="32"/>
      <c r="E111" s="32"/>
      <c r="F111" s="32"/>
      <c r="G111" s="32"/>
      <c r="H111" s="32"/>
      <c r="I111" s="9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4.45" customHeight="1">
      <c r="A112" s="32"/>
      <c r="B112" s="33"/>
      <c r="C112" s="32"/>
      <c r="D112" s="32"/>
      <c r="E112" s="234" t="str">
        <f>E9</f>
        <v>SO 02 - Žel.svršek a spodek v km 20,052-20,364</v>
      </c>
      <c r="F112" s="249"/>
      <c r="G112" s="249"/>
      <c r="H112" s="249"/>
      <c r="I112" s="9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2"/>
      <c r="D113" s="32"/>
      <c r="E113" s="32"/>
      <c r="F113" s="32"/>
      <c r="G113" s="32"/>
      <c r="H113" s="32"/>
      <c r="I113" s="9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19</v>
      </c>
      <c r="D114" s="32"/>
      <c r="E114" s="32"/>
      <c r="F114" s="25" t="str">
        <f>F12</f>
        <v xml:space="preserve"> </v>
      </c>
      <c r="G114" s="32"/>
      <c r="H114" s="32"/>
      <c r="I114" s="93" t="s">
        <v>21</v>
      </c>
      <c r="J114" s="55">
        <f>IF(J12="","",J12)</f>
        <v>43896</v>
      </c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2"/>
      <c r="D115" s="32"/>
      <c r="E115" s="32"/>
      <c r="F115" s="32"/>
      <c r="G115" s="32"/>
      <c r="H115" s="32"/>
      <c r="I115" s="9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6" customHeight="1">
      <c r="A116" s="32"/>
      <c r="B116" s="33"/>
      <c r="C116" s="27" t="s">
        <v>22</v>
      </c>
      <c r="D116" s="32"/>
      <c r="E116" s="32"/>
      <c r="F116" s="25" t="str">
        <f>E15</f>
        <v xml:space="preserve"> </v>
      </c>
      <c r="G116" s="32"/>
      <c r="H116" s="32"/>
      <c r="I116" s="93" t="s">
        <v>27</v>
      </c>
      <c r="J116" s="30" t="str">
        <f>E21</f>
        <v xml:space="preserve"> 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26.45" customHeight="1">
      <c r="A117" s="32"/>
      <c r="B117" s="33"/>
      <c r="C117" s="27" t="s">
        <v>25</v>
      </c>
      <c r="D117" s="32"/>
      <c r="E117" s="32"/>
      <c r="F117" s="25" t="str">
        <f>IF(E18="","",E18)</f>
        <v>Vyplň údaj</v>
      </c>
      <c r="G117" s="32"/>
      <c r="H117" s="32"/>
      <c r="I117" s="93" t="s">
        <v>29</v>
      </c>
      <c r="J117" s="30" t="str">
        <f>E24</f>
        <v/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2"/>
      <c r="D118" s="32"/>
      <c r="E118" s="32"/>
      <c r="F118" s="32"/>
      <c r="G118" s="32"/>
      <c r="H118" s="32"/>
      <c r="I118" s="9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32"/>
      <c r="B119" s="133"/>
      <c r="C119" s="134" t="s">
        <v>98</v>
      </c>
      <c r="D119" s="135" t="s">
        <v>56</v>
      </c>
      <c r="E119" s="135" t="s">
        <v>52</v>
      </c>
      <c r="F119" s="135" t="s">
        <v>53</v>
      </c>
      <c r="G119" s="135" t="s">
        <v>99</v>
      </c>
      <c r="H119" s="135" t="s">
        <v>100</v>
      </c>
      <c r="I119" s="136" t="s">
        <v>101</v>
      </c>
      <c r="J119" s="137" t="s">
        <v>90</v>
      </c>
      <c r="K119" s="138" t="s">
        <v>102</v>
      </c>
      <c r="L119" s="139"/>
      <c r="M119" s="62" t="s">
        <v>1</v>
      </c>
      <c r="N119" s="63" t="s">
        <v>35</v>
      </c>
      <c r="O119" s="63" t="s">
        <v>103</v>
      </c>
      <c r="P119" s="63" t="s">
        <v>104</v>
      </c>
      <c r="Q119" s="63" t="s">
        <v>105</v>
      </c>
      <c r="R119" s="63" t="s">
        <v>106</v>
      </c>
      <c r="S119" s="63" t="s">
        <v>107</v>
      </c>
      <c r="T119" s="64" t="s">
        <v>108</v>
      </c>
      <c r="U119" s="132"/>
      <c r="V119" s="132"/>
      <c r="W119" s="132"/>
      <c r="X119" s="132"/>
      <c r="Y119" s="132"/>
      <c r="Z119" s="132"/>
      <c r="AA119" s="132"/>
      <c r="AB119" s="132"/>
      <c r="AC119" s="132"/>
      <c r="AD119" s="132"/>
      <c r="AE119" s="132"/>
    </row>
    <row r="120" spans="1:65" s="2" customFormat="1" ht="22.9" customHeight="1">
      <c r="A120" s="32"/>
      <c r="B120" s="33"/>
      <c r="C120" s="69" t="s">
        <v>109</v>
      </c>
      <c r="D120" s="32"/>
      <c r="E120" s="32"/>
      <c r="F120" s="32"/>
      <c r="G120" s="32"/>
      <c r="H120" s="32"/>
      <c r="I120" s="92"/>
      <c r="J120" s="140">
        <f>BK120</f>
        <v>0</v>
      </c>
      <c r="K120" s="32"/>
      <c r="L120" s="33"/>
      <c r="M120" s="65"/>
      <c r="N120" s="56"/>
      <c r="O120" s="66"/>
      <c r="P120" s="141">
        <f>P121+P356</f>
        <v>0</v>
      </c>
      <c r="Q120" s="66"/>
      <c r="R120" s="141">
        <f>R121+R356</f>
        <v>2.4695</v>
      </c>
      <c r="S120" s="66"/>
      <c r="T120" s="142">
        <f>T121+T356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70</v>
      </c>
      <c r="AU120" s="17" t="s">
        <v>92</v>
      </c>
      <c r="BK120" s="143">
        <f>BK121+BK356</f>
        <v>0</v>
      </c>
    </row>
    <row r="121" spans="1:65" s="12" customFormat="1" ht="25.9" customHeight="1">
      <c r="B121" s="144"/>
      <c r="D121" s="145" t="s">
        <v>70</v>
      </c>
      <c r="E121" s="146" t="s">
        <v>110</v>
      </c>
      <c r="F121" s="146" t="s">
        <v>111</v>
      </c>
      <c r="I121" s="147"/>
      <c r="J121" s="148">
        <f>BK121</f>
        <v>0</v>
      </c>
      <c r="L121" s="144"/>
      <c r="M121" s="149"/>
      <c r="N121" s="150"/>
      <c r="O121" s="150"/>
      <c r="P121" s="151">
        <f>P122+P286</f>
        <v>0</v>
      </c>
      <c r="Q121" s="150"/>
      <c r="R121" s="151">
        <f>R122+R286</f>
        <v>2.4695</v>
      </c>
      <c r="S121" s="150"/>
      <c r="T121" s="152">
        <f>T122+T286</f>
        <v>0</v>
      </c>
      <c r="AR121" s="145" t="s">
        <v>79</v>
      </c>
      <c r="AT121" s="153" t="s">
        <v>70</v>
      </c>
      <c r="AU121" s="153" t="s">
        <v>71</v>
      </c>
      <c r="AY121" s="145" t="s">
        <v>112</v>
      </c>
      <c r="BK121" s="154">
        <f>BK122+BK286</f>
        <v>0</v>
      </c>
    </row>
    <row r="122" spans="1:65" s="12" customFormat="1" ht="22.9" customHeight="1">
      <c r="B122" s="144"/>
      <c r="D122" s="145" t="s">
        <v>70</v>
      </c>
      <c r="E122" s="155" t="s">
        <v>113</v>
      </c>
      <c r="F122" s="155" t="s">
        <v>114</v>
      </c>
      <c r="I122" s="147"/>
      <c r="J122" s="156">
        <f>BK122</f>
        <v>0</v>
      </c>
      <c r="L122" s="144"/>
      <c r="M122" s="149"/>
      <c r="N122" s="150"/>
      <c r="O122" s="150"/>
      <c r="P122" s="151">
        <f>SUM(P123:P285)</f>
        <v>0</v>
      </c>
      <c r="Q122" s="150"/>
      <c r="R122" s="151">
        <f>SUM(R123:R285)</f>
        <v>2.4695</v>
      </c>
      <c r="S122" s="150"/>
      <c r="T122" s="152">
        <f>SUM(T123:T285)</f>
        <v>0</v>
      </c>
      <c r="AR122" s="145" t="s">
        <v>79</v>
      </c>
      <c r="AT122" s="153" t="s">
        <v>70</v>
      </c>
      <c r="AU122" s="153" t="s">
        <v>79</v>
      </c>
      <c r="AY122" s="145" t="s">
        <v>112</v>
      </c>
      <c r="BK122" s="154">
        <f>SUM(BK123:BK285)</f>
        <v>0</v>
      </c>
    </row>
    <row r="123" spans="1:65" s="2" customFormat="1" ht="21.6" customHeight="1">
      <c r="A123" s="32"/>
      <c r="B123" s="157"/>
      <c r="C123" s="158" t="s">
        <v>79</v>
      </c>
      <c r="D123" s="158" t="s">
        <v>115</v>
      </c>
      <c r="E123" s="159" t="s">
        <v>116</v>
      </c>
      <c r="F123" s="160" t="s">
        <v>117</v>
      </c>
      <c r="G123" s="161" t="s">
        <v>118</v>
      </c>
      <c r="H123" s="162">
        <v>16</v>
      </c>
      <c r="I123" s="163"/>
      <c r="J123" s="164">
        <f>ROUND(I123*H123,2)</f>
        <v>0</v>
      </c>
      <c r="K123" s="165"/>
      <c r="L123" s="33"/>
      <c r="M123" s="166" t="s">
        <v>1</v>
      </c>
      <c r="N123" s="167" t="s">
        <v>36</v>
      </c>
      <c r="O123" s="58"/>
      <c r="P123" s="168">
        <f>O123*H123</f>
        <v>0</v>
      </c>
      <c r="Q123" s="168">
        <v>0</v>
      </c>
      <c r="R123" s="168">
        <f>Q123*H123</f>
        <v>0</v>
      </c>
      <c r="S123" s="168">
        <v>0</v>
      </c>
      <c r="T123" s="169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70" t="s">
        <v>119</v>
      </c>
      <c r="AT123" s="170" t="s">
        <v>115</v>
      </c>
      <c r="AU123" s="170" t="s">
        <v>81</v>
      </c>
      <c r="AY123" s="17" t="s">
        <v>112</v>
      </c>
      <c r="BE123" s="171">
        <f>IF(N123="základní",J123,0)</f>
        <v>0</v>
      </c>
      <c r="BF123" s="171">
        <f>IF(N123="snížená",J123,0)</f>
        <v>0</v>
      </c>
      <c r="BG123" s="171">
        <f>IF(N123="zákl. přenesená",J123,0)</f>
        <v>0</v>
      </c>
      <c r="BH123" s="171">
        <f>IF(N123="sníž. přenesená",J123,0)</f>
        <v>0</v>
      </c>
      <c r="BI123" s="171">
        <f>IF(N123="nulová",J123,0)</f>
        <v>0</v>
      </c>
      <c r="BJ123" s="17" t="s">
        <v>79</v>
      </c>
      <c r="BK123" s="171">
        <f>ROUND(I123*H123,2)</f>
        <v>0</v>
      </c>
      <c r="BL123" s="17" t="s">
        <v>119</v>
      </c>
      <c r="BM123" s="170" t="s">
        <v>81</v>
      </c>
    </row>
    <row r="124" spans="1:65" s="13" customFormat="1">
      <c r="B124" s="172"/>
      <c r="D124" s="173" t="s">
        <v>120</v>
      </c>
      <c r="E124" s="174" t="s">
        <v>1</v>
      </c>
      <c r="F124" s="175" t="s">
        <v>121</v>
      </c>
      <c r="H124" s="176">
        <v>16</v>
      </c>
      <c r="I124" s="177"/>
      <c r="L124" s="172"/>
      <c r="M124" s="178"/>
      <c r="N124" s="179"/>
      <c r="O124" s="179"/>
      <c r="P124" s="179"/>
      <c r="Q124" s="179"/>
      <c r="R124" s="179"/>
      <c r="S124" s="179"/>
      <c r="T124" s="180"/>
      <c r="AT124" s="174" t="s">
        <v>120</v>
      </c>
      <c r="AU124" s="174" t="s">
        <v>81</v>
      </c>
      <c r="AV124" s="13" t="s">
        <v>81</v>
      </c>
      <c r="AW124" s="13" t="s">
        <v>28</v>
      </c>
      <c r="AX124" s="13" t="s">
        <v>71</v>
      </c>
      <c r="AY124" s="174" t="s">
        <v>112</v>
      </c>
    </row>
    <row r="125" spans="1:65" s="14" customFormat="1">
      <c r="B125" s="181"/>
      <c r="D125" s="173" t="s">
        <v>120</v>
      </c>
      <c r="E125" s="182" t="s">
        <v>1</v>
      </c>
      <c r="F125" s="183" t="s">
        <v>122</v>
      </c>
      <c r="H125" s="184">
        <v>16</v>
      </c>
      <c r="I125" s="185"/>
      <c r="L125" s="181"/>
      <c r="M125" s="186"/>
      <c r="N125" s="187"/>
      <c r="O125" s="187"/>
      <c r="P125" s="187"/>
      <c r="Q125" s="187"/>
      <c r="R125" s="187"/>
      <c r="S125" s="187"/>
      <c r="T125" s="188"/>
      <c r="AT125" s="182" t="s">
        <v>120</v>
      </c>
      <c r="AU125" s="182" t="s">
        <v>81</v>
      </c>
      <c r="AV125" s="14" t="s">
        <v>119</v>
      </c>
      <c r="AW125" s="14" t="s">
        <v>28</v>
      </c>
      <c r="AX125" s="14" t="s">
        <v>79</v>
      </c>
      <c r="AY125" s="182" t="s">
        <v>112</v>
      </c>
    </row>
    <row r="126" spans="1:65" s="2" customFormat="1" ht="14.45" customHeight="1">
      <c r="A126" s="32"/>
      <c r="B126" s="157"/>
      <c r="C126" s="158" t="s">
        <v>81</v>
      </c>
      <c r="D126" s="158" t="s">
        <v>115</v>
      </c>
      <c r="E126" s="159" t="s">
        <v>123</v>
      </c>
      <c r="F126" s="160" t="s">
        <v>124</v>
      </c>
      <c r="G126" s="161" t="s">
        <v>118</v>
      </c>
      <c r="H126" s="162">
        <v>16</v>
      </c>
      <c r="I126" s="163"/>
      <c r="J126" s="164">
        <f>ROUND(I126*H126,2)</f>
        <v>0</v>
      </c>
      <c r="K126" s="165"/>
      <c r="L126" s="33"/>
      <c r="M126" s="166" t="s">
        <v>1</v>
      </c>
      <c r="N126" s="167" t="s">
        <v>36</v>
      </c>
      <c r="O126" s="58"/>
      <c r="P126" s="168">
        <f>O126*H126</f>
        <v>0</v>
      </c>
      <c r="Q126" s="168">
        <v>0</v>
      </c>
      <c r="R126" s="168">
        <f>Q126*H126</f>
        <v>0</v>
      </c>
      <c r="S126" s="168">
        <v>0</v>
      </c>
      <c r="T126" s="169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70" t="s">
        <v>119</v>
      </c>
      <c r="AT126" s="170" t="s">
        <v>115</v>
      </c>
      <c r="AU126" s="170" t="s">
        <v>81</v>
      </c>
      <c r="AY126" s="17" t="s">
        <v>112</v>
      </c>
      <c r="BE126" s="171">
        <f>IF(N126="základní",J126,0)</f>
        <v>0</v>
      </c>
      <c r="BF126" s="171">
        <f>IF(N126="snížená",J126,0)</f>
        <v>0</v>
      </c>
      <c r="BG126" s="171">
        <f>IF(N126="zákl. přenesená",J126,0)</f>
        <v>0</v>
      </c>
      <c r="BH126" s="171">
        <f>IF(N126="sníž. přenesená",J126,0)</f>
        <v>0</v>
      </c>
      <c r="BI126" s="171">
        <f>IF(N126="nulová",J126,0)</f>
        <v>0</v>
      </c>
      <c r="BJ126" s="17" t="s">
        <v>79</v>
      </c>
      <c r="BK126" s="171">
        <f>ROUND(I126*H126,2)</f>
        <v>0</v>
      </c>
      <c r="BL126" s="17" t="s">
        <v>119</v>
      </c>
      <c r="BM126" s="170" t="s">
        <v>119</v>
      </c>
    </row>
    <row r="127" spans="1:65" s="13" customFormat="1">
      <c r="B127" s="172"/>
      <c r="D127" s="173" t="s">
        <v>120</v>
      </c>
      <c r="E127" s="174" t="s">
        <v>1</v>
      </c>
      <c r="F127" s="175" t="s">
        <v>121</v>
      </c>
      <c r="H127" s="176">
        <v>16</v>
      </c>
      <c r="I127" s="177"/>
      <c r="L127" s="172"/>
      <c r="M127" s="178"/>
      <c r="N127" s="179"/>
      <c r="O127" s="179"/>
      <c r="P127" s="179"/>
      <c r="Q127" s="179"/>
      <c r="R127" s="179"/>
      <c r="S127" s="179"/>
      <c r="T127" s="180"/>
      <c r="AT127" s="174" t="s">
        <v>120</v>
      </c>
      <c r="AU127" s="174" t="s">
        <v>81</v>
      </c>
      <c r="AV127" s="13" t="s">
        <v>81</v>
      </c>
      <c r="AW127" s="13" t="s">
        <v>28</v>
      </c>
      <c r="AX127" s="13" t="s">
        <v>71</v>
      </c>
      <c r="AY127" s="174" t="s">
        <v>112</v>
      </c>
    </row>
    <row r="128" spans="1:65" s="14" customFormat="1">
      <c r="B128" s="181"/>
      <c r="D128" s="173" t="s">
        <v>120</v>
      </c>
      <c r="E128" s="182" t="s">
        <v>1</v>
      </c>
      <c r="F128" s="183" t="s">
        <v>122</v>
      </c>
      <c r="H128" s="184">
        <v>16</v>
      </c>
      <c r="I128" s="185"/>
      <c r="L128" s="181"/>
      <c r="M128" s="186"/>
      <c r="N128" s="187"/>
      <c r="O128" s="187"/>
      <c r="P128" s="187"/>
      <c r="Q128" s="187"/>
      <c r="R128" s="187"/>
      <c r="S128" s="187"/>
      <c r="T128" s="188"/>
      <c r="AT128" s="182" t="s">
        <v>120</v>
      </c>
      <c r="AU128" s="182" t="s">
        <v>81</v>
      </c>
      <c r="AV128" s="14" t="s">
        <v>119</v>
      </c>
      <c r="AW128" s="14" t="s">
        <v>28</v>
      </c>
      <c r="AX128" s="14" t="s">
        <v>79</v>
      </c>
      <c r="AY128" s="182" t="s">
        <v>112</v>
      </c>
    </row>
    <row r="129" spans="1:65" s="2" customFormat="1" ht="21.6" customHeight="1">
      <c r="A129" s="32"/>
      <c r="B129" s="157"/>
      <c r="C129" s="158" t="s">
        <v>125</v>
      </c>
      <c r="D129" s="158" t="s">
        <v>115</v>
      </c>
      <c r="E129" s="159" t="s">
        <v>126</v>
      </c>
      <c r="F129" s="160" t="s">
        <v>127</v>
      </c>
      <c r="G129" s="161" t="s">
        <v>128</v>
      </c>
      <c r="H129" s="162">
        <v>64</v>
      </c>
      <c r="I129" s="163"/>
      <c r="J129" s="164">
        <f>ROUND(I129*H129,2)</f>
        <v>0</v>
      </c>
      <c r="K129" s="165"/>
      <c r="L129" s="33"/>
      <c r="M129" s="166" t="s">
        <v>1</v>
      </c>
      <c r="N129" s="167" t="s">
        <v>36</v>
      </c>
      <c r="O129" s="58"/>
      <c r="P129" s="168">
        <f>O129*H129</f>
        <v>0</v>
      </c>
      <c r="Q129" s="168">
        <v>0</v>
      </c>
      <c r="R129" s="168">
        <f>Q129*H129</f>
        <v>0</v>
      </c>
      <c r="S129" s="168">
        <v>0</v>
      </c>
      <c r="T129" s="169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70" t="s">
        <v>119</v>
      </c>
      <c r="AT129" s="170" t="s">
        <v>115</v>
      </c>
      <c r="AU129" s="170" t="s">
        <v>81</v>
      </c>
      <c r="AY129" s="17" t="s">
        <v>112</v>
      </c>
      <c r="BE129" s="171">
        <f>IF(N129="základní",J129,0)</f>
        <v>0</v>
      </c>
      <c r="BF129" s="171">
        <f>IF(N129="snížená",J129,0)</f>
        <v>0</v>
      </c>
      <c r="BG129" s="171">
        <f>IF(N129="zákl. přenesená",J129,0)</f>
        <v>0</v>
      </c>
      <c r="BH129" s="171">
        <f>IF(N129="sníž. přenesená",J129,0)</f>
        <v>0</v>
      </c>
      <c r="BI129" s="171">
        <f>IF(N129="nulová",J129,0)</f>
        <v>0</v>
      </c>
      <c r="BJ129" s="17" t="s">
        <v>79</v>
      </c>
      <c r="BK129" s="171">
        <f>ROUND(I129*H129,2)</f>
        <v>0</v>
      </c>
      <c r="BL129" s="17" t="s">
        <v>119</v>
      </c>
      <c r="BM129" s="170" t="s">
        <v>129</v>
      </c>
    </row>
    <row r="130" spans="1:65" s="13" customFormat="1">
      <c r="B130" s="172"/>
      <c r="D130" s="173" t="s">
        <v>120</v>
      </c>
      <c r="E130" s="174" t="s">
        <v>1</v>
      </c>
      <c r="F130" s="175" t="s">
        <v>130</v>
      </c>
      <c r="H130" s="176">
        <v>64</v>
      </c>
      <c r="I130" s="177"/>
      <c r="L130" s="172"/>
      <c r="M130" s="178"/>
      <c r="N130" s="179"/>
      <c r="O130" s="179"/>
      <c r="P130" s="179"/>
      <c r="Q130" s="179"/>
      <c r="R130" s="179"/>
      <c r="S130" s="179"/>
      <c r="T130" s="180"/>
      <c r="AT130" s="174" t="s">
        <v>120</v>
      </c>
      <c r="AU130" s="174" t="s">
        <v>81</v>
      </c>
      <c r="AV130" s="13" t="s">
        <v>81</v>
      </c>
      <c r="AW130" s="13" t="s">
        <v>28</v>
      </c>
      <c r="AX130" s="13" t="s">
        <v>71</v>
      </c>
      <c r="AY130" s="174" t="s">
        <v>112</v>
      </c>
    </row>
    <row r="131" spans="1:65" s="14" customFormat="1">
      <c r="B131" s="181"/>
      <c r="D131" s="173" t="s">
        <v>120</v>
      </c>
      <c r="E131" s="182" t="s">
        <v>1</v>
      </c>
      <c r="F131" s="183" t="s">
        <v>122</v>
      </c>
      <c r="H131" s="184">
        <v>64</v>
      </c>
      <c r="I131" s="185"/>
      <c r="L131" s="181"/>
      <c r="M131" s="186"/>
      <c r="N131" s="187"/>
      <c r="O131" s="187"/>
      <c r="P131" s="187"/>
      <c r="Q131" s="187"/>
      <c r="R131" s="187"/>
      <c r="S131" s="187"/>
      <c r="T131" s="188"/>
      <c r="AT131" s="182" t="s">
        <v>120</v>
      </c>
      <c r="AU131" s="182" t="s">
        <v>81</v>
      </c>
      <c r="AV131" s="14" t="s">
        <v>119</v>
      </c>
      <c r="AW131" s="14" t="s">
        <v>28</v>
      </c>
      <c r="AX131" s="14" t="s">
        <v>79</v>
      </c>
      <c r="AY131" s="182" t="s">
        <v>112</v>
      </c>
    </row>
    <row r="132" spans="1:65" s="2" customFormat="1" ht="21.6" customHeight="1">
      <c r="A132" s="32"/>
      <c r="B132" s="157"/>
      <c r="C132" s="158" t="s">
        <v>119</v>
      </c>
      <c r="D132" s="158" t="s">
        <v>115</v>
      </c>
      <c r="E132" s="159" t="s">
        <v>131</v>
      </c>
      <c r="F132" s="160" t="s">
        <v>132</v>
      </c>
      <c r="G132" s="161" t="s">
        <v>118</v>
      </c>
      <c r="H132" s="162">
        <v>135</v>
      </c>
      <c r="I132" s="163"/>
      <c r="J132" s="164">
        <f>ROUND(I132*H132,2)</f>
        <v>0</v>
      </c>
      <c r="K132" s="165"/>
      <c r="L132" s="33"/>
      <c r="M132" s="166" t="s">
        <v>1</v>
      </c>
      <c r="N132" s="167" t="s">
        <v>36</v>
      </c>
      <c r="O132" s="58"/>
      <c r="P132" s="168">
        <f>O132*H132</f>
        <v>0</v>
      </c>
      <c r="Q132" s="168">
        <v>0</v>
      </c>
      <c r="R132" s="168">
        <f>Q132*H132</f>
        <v>0</v>
      </c>
      <c r="S132" s="168">
        <v>0</v>
      </c>
      <c r="T132" s="169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70" t="s">
        <v>119</v>
      </c>
      <c r="AT132" s="170" t="s">
        <v>115</v>
      </c>
      <c r="AU132" s="170" t="s">
        <v>81</v>
      </c>
      <c r="AY132" s="17" t="s">
        <v>112</v>
      </c>
      <c r="BE132" s="171">
        <f>IF(N132="základní",J132,0)</f>
        <v>0</v>
      </c>
      <c r="BF132" s="171">
        <f>IF(N132="snížená",J132,0)</f>
        <v>0</v>
      </c>
      <c r="BG132" s="171">
        <f>IF(N132="zákl. přenesená",J132,0)</f>
        <v>0</v>
      </c>
      <c r="BH132" s="171">
        <f>IF(N132="sníž. přenesená",J132,0)</f>
        <v>0</v>
      </c>
      <c r="BI132" s="171">
        <f>IF(N132="nulová",J132,0)</f>
        <v>0</v>
      </c>
      <c r="BJ132" s="17" t="s">
        <v>79</v>
      </c>
      <c r="BK132" s="171">
        <f>ROUND(I132*H132,2)</f>
        <v>0</v>
      </c>
      <c r="BL132" s="17" t="s">
        <v>119</v>
      </c>
      <c r="BM132" s="170" t="s">
        <v>133</v>
      </c>
    </row>
    <row r="133" spans="1:65" s="13" customFormat="1">
      <c r="B133" s="172"/>
      <c r="D133" s="173" t="s">
        <v>120</v>
      </c>
      <c r="E133" s="174" t="s">
        <v>1</v>
      </c>
      <c r="F133" s="175" t="s">
        <v>134</v>
      </c>
      <c r="H133" s="176">
        <v>135</v>
      </c>
      <c r="I133" s="177"/>
      <c r="L133" s="172"/>
      <c r="M133" s="178"/>
      <c r="N133" s="179"/>
      <c r="O133" s="179"/>
      <c r="P133" s="179"/>
      <c r="Q133" s="179"/>
      <c r="R133" s="179"/>
      <c r="S133" s="179"/>
      <c r="T133" s="180"/>
      <c r="AT133" s="174" t="s">
        <v>120</v>
      </c>
      <c r="AU133" s="174" t="s">
        <v>81</v>
      </c>
      <c r="AV133" s="13" t="s">
        <v>81</v>
      </c>
      <c r="AW133" s="13" t="s">
        <v>28</v>
      </c>
      <c r="AX133" s="13" t="s">
        <v>71</v>
      </c>
      <c r="AY133" s="174" t="s">
        <v>112</v>
      </c>
    </row>
    <row r="134" spans="1:65" s="14" customFormat="1">
      <c r="B134" s="181"/>
      <c r="D134" s="173" t="s">
        <v>120</v>
      </c>
      <c r="E134" s="182" t="s">
        <v>1</v>
      </c>
      <c r="F134" s="183" t="s">
        <v>122</v>
      </c>
      <c r="H134" s="184">
        <v>135</v>
      </c>
      <c r="I134" s="185"/>
      <c r="L134" s="181"/>
      <c r="M134" s="186"/>
      <c r="N134" s="187"/>
      <c r="O134" s="187"/>
      <c r="P134" s="187"/>
      <c r="Q134" s="187"/>
      <c r="R134" s="187"/>
      <c r="S134" s="187"/>
      <c r="T134" s="188"/>
      <c r="AT134" s="182" t="s">
        <v>120</v>
      </c>
      <c r="AU134" s="182" t="s">
        <v>81</v>
      </c>
      <c r="AV134" s="14" t="s">
        <v>119</v>
      </c>
      <c r="AW134" s="14" t="s">
        <v>28</v>
      </c>
      <c r="AX134" s="14" t="s">
        <v>79</v>
      </c>
      <c r="AY134" s="182" t="s">
        <v>112</v>
      </c>
    </row>
    <row r="135" spans="1:65" s="2" customFormat="1" ht="32.450000000000003" customHeight="1">
      <c r="A135" s="32"/>
      <c r="B135" s="157"/>
      <c r="C135" s="158" t="s">
        <v>113</v>
      </c>
      <c r="D135" s="158" t="s">
        <v>115</v>
      </c>
      <c r="E135" s="159" t="s">
        <v>135</v>
      </c>
      <c r="F135" s="160" t="s">
        <v>136</v>
      </c>
      <c r="G135" s="161" t="s">
        <v>137</v>
      </c>
      <c r="H135" s="162">
        <v>4</v>
      </c>
      <c r="I135" s="163"/>
      <c r="J135" s="164">
        <f>ROUND(I135*H135,2)</f>
        <v>0</v>
      </c>
      <c r="K135" s="165"/>
      <c r="L135" s="33"/>
      <c r="M135" s="166" t="s">
        <v>1</v>
      </c>
      <c r="N135" s="167" t="s">
        <v>36</v>
      </c>
      <c r="O135" s="58"/>
      <c r="P135" s="168">
        <f>O135*H135</f>
        <v>0</v>
      </c>
      <c r="Q135" s="168">
        <v>0</v>
      </c>
      <c r="R135" s="168">
        <f>Q135*H135</f>
        <v>0</v>
      </c>
      <c r="S135" s="168">
        <v>0</v>
      </c>
      <c r="T135" s="169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70" t="s">
        <v>119</v>
      </c>
      <c r="AT135" s="170" t="s">
        <v>115</v>
      </c>
      <c r="AU135" s="170" t="s">
        <v>81</v>
      </c>
      <c r="AY135" s="17" t="s">
        <v>112</v>
      </c>
      <c r="BE135" s="171">
        <f>IF(N135="základní",J135,0)</f>
        <v>0</v>
      </c>
      <c r="BF135" s="171">
        <f>IF(N135="snížená",J135,0)</f>
        <v>0</v>
      </c>
      <c r="BG135" s="171">
        <f>IF(N135="zákl. přenesená",J135,0)</f>
        <v>0</v>
      </c>
      <c r="BH135" s="171">
        <f>IF(N135="sníž. přenesená",J135,0)</f>
        <v>0</v>
      </c>
      <c r="BI135" s="171">
        <f>IF(N135="nulová",J135,0)</f>
        <v>0</v>
      </c>
      <c r="BJ135" s="17" t="s">
        <v>79</v>
      </c>
      <c r="BK135" s="171">
        <f>ROUND(I135*H135,2)</f>
        <v>0</v>
      </c>
      <c r="BL135" s="17" t="s">
        <v>119</v>
      </c>
      <c r="BM135" s="170" t="s">
        <v>138</v>
      </c>
    </row>
    <row r="136" spans="1:65" s="13" customFormat="1">
      <c r="B136" s="172"/>
      <c r="D136" s="173" t="s">
        <v>120</v>
      </c>
      <c r="E136" s="174" t="s">
        <v>1</v>
      </c>
      <c r="F136" s="175" t="s">
        <v>139</v>
      </c>
      <c r="H136" s="176">
        <v>4</v>
      </c>
      <c r="I136" s="177"/>
      <c r="L136" s="172"/>
      <c r="M136" s="178"/>
      <c r="N136" s="179"/>
      <c r="O136" s="179"/>
      <c r="P136" s="179"/>
      <c r="Q136" s="179"/>
      <c r="R136" s="179"/>
      <c r="S136" s="179"/>
      <c r="T136" s="180"/>
      <c r="AT136" s="174" t="s">
        <v>120</v>
      </c>
      <c r="AU136" s="174" t="s">
        <v>81</v>
      </c>
      <c r="AV136" s="13" t="s">
        <v>81</v>
      </c>
      <c r="AW136" s="13" t="s">
        <v>28</v>
      </c>
      <c r="AX136" s="13" t="s">
        <v>71</v>
      </c>
      <c r="AY136" s="174" t="s">
        <v>112</v>
      </c>
    </row>
    <row r="137" spans="1:65" s="14" customFormat="1">
      <c r="B137" s="181"/>
      <c r="D137" s="173" t="s">
        <v>120</v>
      </c>
      <c r="E137" s="182" t="s">
        <v>1</v>
      </c>
      <c r="F137" s="183" t="s">
        <v>122</v>
      </c>
      <c r="H137" s="184">
        <v>4</v>
      </c>
      <c r="I137" s="185"/>
      <c r="L137" s="181"/>
      <c r="M137" s="186"/>
      <c r="N137" s="187"/>
      <c r="O137" s="187"/>
      <c r="P137" s="187"/>
      <c r="Q137" s="187"/>
      <c r="R137" s="187"/>
      <c r="S137" s="187"/>
      <c r="T137" s="188"/>
      <c r="AT137" s="182" t="s">
        <v>120</v>
      </c>
      <c r="AU137" s="182" t="s">
        <v>81</v>
      </c>
      <c r="AV137" s="14" t="s">
        <v>119</v>
      </c>
      <c r="AW137" s="14" t="s">
        <v>28</v>
      </c>
      <c r="AX137" s="14" t="s">
        <v>79</v>
      </c>
      <c r="AY137" s="182" t="s">
        <v>112</v>
      </c>
    </row>
    <row r="138" spans="1:65" s="2" customFormat="1" ht="32.450000000000003" customHeight="1">
      <c r="A138" s="32"/>
      <c r="B138" s="157"/>
      <c r="C138" s="158" t="s">
        <v>129</v>
      </c>
      <c r="D138" s="158" t="s">
        <v>115</v>
      </c>
      <c r="E138" s="159" t="s">
        <v>140</v>
      </c>
      <c r="F138" s="160" t="s">
        <v>141</v>
      </c>
      <c r="G138" s="161" t="s">
        <v>137</v>
      </c>
      <c r="H138" s="162">
        <v>36</v>
      </c>
      <c r="I138" s="163"/>
      <c r="J138" s="164">
        <f>ROUND(I138*H138,2)</f>
        <v>0</v>
      </c>
      <c r="K138" s="165"/>
      <c r="L138" s="33"/>
      <c r="M138" s="166" t="s">
        <v>1</v>
      </c>
      <c r="N138" s="167" t="s">
        <v>36</v>
      </c>
      <c r="O138" s="58"/>
      <c r="P138" s="168">
        <f>O138*H138</f>
        <v>0</v>
      </c>
      <c r="Q138" s="168">
        <v>0</v>
      </c>
      <c r="R138" s="168">
        <f>Q138*H138</f>
        <v>0</v>
      </c>
      <c r="S138" s="168">
        <v>0</v>
      </c>
      <c r="T138" s="169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70" t="s">
        <v>119</v>
      </c>
      <c r="AT138" s="170" t="s">
        <v>115</v>
      </c>
      <c r="AU138" s="170" t="s">
        <v>81</v>
      </c>
      <c r="AY138" s="17" t="s">
        <v>112</v>
      </c>
      <c r="BE138" s="171">
        <f>IF(N138="základní",J138,0)</f>
        <v>0</v>
      </c>
      <c r="BF138" s="171">
        <f>IF(N138="snížená",J138,0)</f>
        <v>0</v>
      </c>
      <c r="BG138" s="171">
        <f>IF(N138="zákl. přenesená",J138,0)</f>
        <v>0</v>
      </c>
      <c r="BH138" s="171">
        <f>IF(N138="sníž. přenesená",J138,0)</f>
        <v>0</v>
      </c>
      <c r="BI138" s="171">
        <f>IF(N138="nulová",J138,0)</f>
        <v>0</v>
      </c>
      <c r="BJ138" s="17" t="s">
        <v>79</v>
      </c>
      <c r="BK138" s="171">
        <f>ROUND(I138*H138,2)</f>
        <v>0</v>
      </c>
      <c r="BL138" s="17" t="s">
        <v>119</v>
      </c>
      <c r="BM138" s="170" t="s">
        <v>142</v>
      </c>
    </row>
    <row r="139" spans="1:65" s="13" customFormat="1">
      <c r="B139" s="172"/>
      <c r="D139" s="173" t="s">
        <v>120</v>
      </c>
      <c r="E139" s="174" t="s">
        <v>1</v>
      </c>
      <c r="F139" s="175" t="s">
        <v>143</v>
      </c>
      <c r="H139" s="176">
        <v>36</v>
      </c>
      <c r="I139" s="177"/>
      <c r="L139" s="172"/>
      <c r="M139" s="178"/>
      <c r="N139" s="179"/>
      <c r="O139" s="179"/>
      <c r="P139" s="179"/>
      <c r="Q139" s="179"/>
      <c r="R139" s="179"/>
      <c r="S139" s="179"/>
      <c r="T139" s="180"/>
      <c r="AT139" s="174" t="s">
        <v>120</v>
      </c>
      <c r="AU139" s="174" t="s">
        <v>81</v>
      </c>
      <c r="AV139" s="13" t="s">
        <v>81</v>
      </c>
      <c r="AW139" s="13" t="s">
        <v>28</v>
      </c>
      <c r="AX139" s="13" t="s">
        <v>71</v>
      </c>
      <c r="AY139" s="174" t="s">
        <v>112</v>
      </c>
    </row>
    <row r="140" spans="1:65" s="14" customFormat="1">
      <c r="B140" s="181"/>
      <c r="D140" s="173" t="s">
        <v>120</v>
      </c>
      <c r="E140" s="182" t="s">
        <v>1</v>
      </c>
      <c r="F140" s="183" t="s">
        <v>122</v>
      </c>
      <c r="H140" s="184">
        <v>36</v>
      </c>
      <c r="I140" s="185"/>
      <c r="L140" s="181"/>
      <c r="M140" s="186"/>
      <c r="N140" s="187"/>
      <c r="O140" s="187"/>
      <c r="P140" s="187"/>
      <c r="Q140" s="187"/>
      <c r="R140" s="187"/>
      <c r="S140" s="187"/>
      <c r="T140" s="188"/>
      <c r="AT140" s="182" t="s">
        <v>120</v>
      </c>
      <c r="AU140" s="182" t="s">
        <v>81</v>
      </c>
      <c r="AV140" s="14" t="s">
        <v>119</v>
      </c>
      <c r="AW140" s="14" t="s">
        <v>28</v>
      </c>
      <c r="AX140" s="14" t="s">
        <v>79</v>
      </c>
      <c r="AY140" s="182" t="s">
        <v>112</v>
      </c>
    </row>
    <row r="141" spans="1:65" s="2" customFormat="1" ht="32.450000000000003" customHeight="1">
      <c r="A141" s="32"/>
      <c r="B141" s="157"/>
      <c r="C141" s="158" t="s">
        <v>144</v>
      </c>
      <c r="D141" s="158" t="s">
        <v>115</v>
      </c>
      <c r="E141" s="159" t="s">
        <v>145</v>
      </c>
      <c r="F141" s="160" t="s">
        <v>146</v>
      </c>
      <c r="G141" s="161" t="s">
        <v>137</v>
      </c>
      <c r="H141" s="162">
        <v>368</v>
      </c>
      <c r="I141" s="163"/>
      <c r="J141" s="164">
        <f>ROUND(I141*H141,2)</f>
        <v>0</v>
      </c>
      <c r="K141" s="165"/>
      <c r="L141" s="33"/>
      <c r="M141" s="166" t="s">
        <v>1</v>
      </c>
      <c r="N141" s="167" t="s">
        <v>36</v>
      </c>
      <c r="O141" s="58"/>
      <c r="P141" s="168">
        <f>O141*H141</f>
        <v>0</v>
      </c>
      <c r="Q141" s="168">
        <v>0</v>
      </c>
      <c r="R141" s="168">
        <f>Q141*H141</f>
        <v>0</v>
      </c>
      <c r="S141" s="168">
        <v>0</v>
      </c>
      <c r="T141" s="169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70" t="s">
        <v>119</v>
      </c>
      <c r="AT141" s="170" t="s">
        <v>115</v>
      </c>
      <c r="AU141" s="170" t="s">
        <v>81</v>
      </c>
      <c r="AY141" s="17" t="s">
        <v>112</v>
      </c>
      <c r="BE141" s="171">
        <f>IF(N141="základní",J141,0)</f>
        <v>0</v>
      </c>
      <c r="BF141" s="171">
        <f>IF(N141="snížená",J141,0)</f>
        <v>0</v>
      </c>
      <c r="BG141" s="171">
        <f>IF(N141="zákl. přenesená",J141,0)</f>
        <v>0</v>
      </c>
      <c r="BH141" s="171">
        <f>IF(N141="sníž. přenesená",J141,0)</f>
        <v>0</v>
      </c>
      <c r="BI141" s="171">
        <f>IF(N141="nulová",J141,0)</f>
        <v>0</v>
      </c>
      <c r="BJ141" s="17" t="s">
        <v>79</v>
      </c>
      <c r="BK141" s="171">
        <f>ROUND(I141*H141,2)</f>
        <v>0</v>
      </c>
      <c r="BL141" s="17" t="s">
        <v>119</v>
      </c>
      <c r="BM141" s="170" t="s">
        <v>147</v>
      </c>
    </row>
    <row r="142" spans="1:65" s="13" customFormat="1">
      <c r="B142" s="172"/>
      <c r="D142" s="173" t="s">
        <v>120</v>
      </c>
      <c r="E142" s="174" t="s">
        <v>1</v>
      </c>
      <c r="F142" s="175" t="s">
        <v>148</v>
      </c>
      <c r="H142" s="176">
        <v>368</v>
      </c>
      <c r="I142" s="177"/>
      <c r="L142" s="172"/>
      <c r="M142" s="178"/>
      <c r="N142" s="179"/>
      <c r="O142" s="179"/>
      <c r="P142" s="179"/>
      <c r="Q142" s="179"/>
      <c r="R142" s="179"/>
      <c r="S142" s="179"/>
      <c r="T142" s="180"/>
      <c r="AT142" s="174" t="s">
        <v>120</v>
      </c>
      <c r="AU142" s="174" t="s">
        <v>81</v>
      </c>
      <c r="AV142" s="13" t="s">
        <v>81</v>
      </c>
      <c r="AW142" s="13" t="s">
        <v>28</v>
      </c>
      <c r="AX142" s="13" t="s">
        <v>71</v>
      </c>
      <c r="AY142" s="174" t="s">
        <v>112</v>
      </c>
    </row>
    <row r="143" spans="1:65" s="14" customFormat="1">
      <c r="B143" s="181"/>
      <c r="D143" s="173" t="s">
        <v>120</v>
      </c>
      <c r="E143" s="182" t="s">
        <v>1</v>
      </c>
      <c r="F143" s="183" t="s">
        <v>122</v>
      </c>
      <c r="H143" s="184">
        <v>368</v>
      </c>
      <c r="I143" s="185"/>
      <c r="L143" s="181"/>
      <c r="M143" s="186"/>
      <c r="N143" s="187"/>
      <c r="O143" s="187"/>
      <c r="P143" s="187"/>
      <c r="Q143" s="187"/>
      <c r="R143" s="187"/>
      <c r="S143" s="187"/>
      <c r="T143" s="188"/>
      <c r="AT143" s="182" t="s">
        <v>120</v>
      </c>
      <c r="AU143" s="182" t="s">
        <v>81</v>
      </c>
      <c r="AV143" s="14" t="s">
        <v>119</v>
      </c>
      <c r="AW143" s="14" t="s">
        <v>28</v>
      </c>
      <c r="AX143" s="14" t="s">
        <v>79</v>
      </c>
      <c r="AY143" s="182" t="s">
        <v>112</v>
      </c>
    </row>
    <row r="144" spans="1:65" s="2" customFormat="1" ht="32.450000000000003" customHeight="1">
      <c r="A144" s="32"/>
      <c r="B144" s="157"/>
      <c r="C144" s="158" t="s">
        <v>133</v>
      </c>
      <c r="D144" s="158" t="s">
        <v>115</v>
      </c>
      <c r="E144" s="159" t="s">
        <v>149</v>
      </c>
      <c r="F144" s="160" t="s">
        <v>150</v>
      </c>
      <c r="G144" s="161" t="s">
        <v>137</v>
      </c>
      <c r="H144" s="162">
        <v>408</v>
      </c>
      <c r="I144" s="163"/>
      <c r="J144" s="164">
        <f>ROUND(I144*H144,2)</f>
        <v>0</v>
      </c>
      <c r="K144" s="165"/>
      <c r="L144" s="33"/>
      <c r="M144" s="166" t="s">
        <v>1</v>
      </c>
      <c r="N144" s="167" t="s">
        <v>36</v>
      </c>
      <c r="O144" s="58"/>
      <c r="P144" s="168">
        <f>O144*H144</f>
        <v>0</v>
      </c>
      <c r="Q144" s="168">
        <v>0</v>
      </c>
      <c r="R144" s="168">
        <f>Q144*H144</f>
        <v>0</v>
      </c>
      <c r="S144" s="168">
        <v>0</v>
      </c>
      <c r="T144" s="169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70" t="s">
        <v>119</v>
      </c>
      <c r="AT144" s="170" t="s">
        <v>115</v>
      </c>
      <c r="AU144" s="170" t="s">
        <v>81</v>
      </c>
      <c r="AY144" s="17" t="s">
        <v>112</v>
      </c>
      <c r="BE144" s="171">
        <f>IF(N144="základní",J144,0)</f>
        <v>0</v>
      </c>
      <c r="BF144" s="171">
        <f>IF(N144="snížená",J144,0)</f>
        <v>0</v>
      </c>
      <c r="BG144" s="171">
        <f>IF(N144="zákl. přenesená",J144,0)</f>
        <v>0</v>
      </c>
      <c r="BH144" s="171">
        <f>IF(N144="sníž. přenesená",J144,0)</f>
        <v>0</v>
      </c>
      <c r="BI144" s="171">
        <f>IF(N144="nulová",J144,0)</f>
        <v>0</v>
      </c>
      <c r="BJ144" s="17" t="s">
        <v>79</v>
      </c>
      <c r="BK144" s="171">
        <f>ROUND(I144*H144,2)</f>
        <v>0</v>
      </c>
      <c r="BL144" s="17" t="s">
        <v>119</v>
      </c>
      <c r="BM144" s="170" t="s">
        <v>151</v>
      </c>
    </row>
    <row r="145" spans="1:65" s="13" customFormat="1">
      <c r="B145" s="172"/>
      <c r="D145" s="173" t="s">
        <v>120</v>
      </c>
      <c r="E145" s="174" t="s">
        <v>1</v>
      </c>
      <c r="F145" s="175" t="s">
        <v>152</v>
      </c>
      <c r="H145" s="176">
        <v>408</v>
      </c>
      <c r="I145" s="177"/>
      <c r="L145" s="172"/>
      <c r="M145" s="178"/>
      <c r="N145" s="179"/>
      <c r="O145" s="179"/>
      <c r="P145" s="179"/>
      <c r="Q145" s="179"/>
      <c r="R145" s="179"/>
      <c r="S145" s="179"/>
      <c r="T145" s="180"/>
      <c r="AT145" s="174" t="s">
        <v>120</v>
      </c>
      <c r="AU145" s="174" t="s">
        <v>81</v>
      </c>
      <c r="AV145" s="13" t="s">
        <v>81</v>
      </c>
      <c r="AW145" s="13" t="s">
        <v>28</v>
      </c>
      <c r="AX145" s="13" t="s">
        <v>71</v>
      </c>
      <c r="AY145" s="174" t="s">
        <v>112</v>
      </c>
    </row>
    <row r="146" spans="1:65" s="14" customFormat="1">
      <c r="B146" s="181"/>
      <c r="D146" s="173" t="s">
        <v>120</v>
      </c>
      <c r="E146" s="182" t="s">
        <v>1</v>
      </c>
      <c r="F146" s="183" t="s">
        <v>122</v>
      </c>
      <c r="H146" s="184">
        <v>408</v>
      </c>
      <c r="I146" s="185"/>
      <c r="L146" s="181"/>
      <c r="M146" s="186"/>
      <c r="N146" s="187"/>
      <c r="O146" s="187"/>
      <c r="P146" s="187"/>
      <c r="Q146" s="187"/>
      <c r="R146" s="187"/>
      <c r="S146" s="187"/>
      <c r="T146" s="188"/>
      <c r="AT146" s="182" t="s">
        <v>120</v>
      </c>
      <c r="AU146" s="182" t="s">
        <v>81</v>
      </c>
      <c r="AV146" s="14" t="s">
        <v>119</v>
      </c>
      <c r="AW146" s="14" t="s">
        <v>28</v>
      </c>
      <c r="AX146" s="14" t="s">
        <v>79</v>
      </c>
      <c r="AY146" s="182" t="s">
        <v>112</v>
      </c>
    </row>
    <row r="147" spans="1:65" s="2" customFormat="1" ht="14.45" customHeight="1">
      <c r="A147" s="32"/>
      <c r="B147" s="157"/>
      <c r="C147" s="189" t="s">
        <v>153</v>
      </c>
      <c r="D147" s="189" t="s">
        <v>154</v>
      </c>
      <c r="E147" s="190" t="s">
        <v>155</v>
      </c>
      <c r="F147" s="191" t="s">
        <v>156</v>
      </c>
      <c r="G147" s="192" t="s">
        <v>157</v>
      </c>
      <c r="H147" s="193">
        <v>271.8</v>
      </c>
      <c r="I147" s="194"/>
      <c r="J147" s="195">
        <f>ROUND(I147*H147,2)</f>
        <v>0</v>
      </c>
      <c r="K147" s="196"/>
      <c r="L147" s="197"/>
      <c r="M147" s="198" t="s">
        <v>1</v>
      </c>
      <c r="N147" s="199" t="s">
        <v>36</v>
      </c>
      <c r="O147" s="58"/>
      <c r="P147" s="168">
        <f>O147*H147</f>
        <v>0</v>
      </c>
      <c r="Q147" s="168">
        <v>0</v>
      </c>
      <c r="R147" s="168">
        <f>Q147*H147</f>
        <v>0</v>
      </c>
      <c r="S147" s="168">
        <v>0</v>
      </c>
      <c r="T147" s="169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70" t="s">
        <v>133</v>
      </c>
      <c r="AT147" s="170" t="s">
        <v>154</v>
      </c>
      <c r="AU147" s="170" t="s">
        <v>81</v>
      </c>
      <c r="AY147" s="17" t="s">
        <v>112</v>
      </c>
      <c r="BE147" s="171">
        <f>IF(N147="základní",J147,0)</f>
        <v>0</v>
      </c>
      <c r="BF147" s="171">
        <f>IF(N147="snížená",J147,0)</f>
        <v>0</v>
      </c>
      <c r="BG147" s="171">
        <f>IF(N147="zákl. přenesená",J147,0)</f>
        <v>0</v>
      </c>
      <c r="BH147" s="171">
        <f>IF(N147="sníž. přenesená",J147,0)</f>
        <v>0</v>
      </c>
      <c r="BI147" s="171">
        <f>IF(N147="nulová",J147,0)</f>
        <v>0</v>
      </c>
      <c r="BJ147" s="17" t="s">
        <v>79</v>
      </c>
      <c r="BK147" s="171">
        <f>ROUND(I147*H147,2)</f>
        <v>0</v>
      </c>
      <c r="BL147" s="17" t="s">
        <v>119</v>
      </c>
      <c r="BM147" s="170" t="s">
        <v>158</v>
      </c>
    </row>
    <row r="148" spans="1:65" s="13" customFormat="1">
      <c r="B148" s="172"/>
      <c r="D148" s="173" t="s">
        <v>120</v>
      </c>
      <c r="E148" s="174" t="s">
        <v>1</v>
      </c>
      <c r="F148" s="175" t="s">
        <v>159</v>
      </c>
      <c r="H148" s="176">
        <v>271.8</v>
      </c>
      <c r="I148" s="177"/>
      <c r="L148" s="172"/>
      <c r="M148" s="178"/>
      <c r="N148" s="179"/>
      <c r="O148" s="179"/>
      <c r="P148" s="179"/>
      <c r="Q148" s="179"/>
      <c r="R148" s="179"/>
      <c r="S148" s="179"/>
      <c r="T148" s="180"/>
      <c r="AT148" s="174" t="s">
        <v>120</v>
      </c>
      <c r="AU148" s="174" t="s">
        <v>81</v>
      </c>
      <c r="AV148" s="13" t="s">
        <v>81</v>
      </c>
      <c r="AW148" s="13" t="s">
        <v>28</v>
      </c>
      <c r="AX148" s="13" t="s">
        <v>71</v>
      </c>
      <c r="AY148" s="174" t="s">
        <v>112</v>
      </c>
    </row>
    <row r="149" spans="1:65" s="14" customFormat="1">
      <c r="B149" s="181"/>
      <c r="D149" s="173" t="s">
        <v>120</v>
      </c>
      <c r="E149" s="182" t="s">
        <v>1</v>
      </c>
      <c r="F149" s="183" t="s">
        <v>122</v>
      </c>
      <c r="H149" s="184">
        <v>271.8</v>
      </c>
      <c r="I149" s="185"/>
      <c r="L149" s="181"/>
      <c r="M149" s="186"/>
      <c r="N149" s="187"/>
      <c r="O149" s="187"/>
      <c r="P149" s="187"/>
      <c r="Q149" s="187"/>
      <c r="R149" s="187"/>
      <c r="S149" s="187"/>
      <c r="T149" s="188"/>
      <c r="AT149" s="182" t="s">
        <v>120</v>
      </c>
      <c r="AU149" s="182" t="s">
        <v>81</v>
      </c>
      <c r="AV149" s="14" t="s">
        <v>119</v>
      </c>
      <c r="AW149" s="14" t="s">
        <v>28</v>
      </c>
      <c r="AX149" s="14" t="s">
        <v>79</v>
      </c>
      <c r="AY149" s="182" t="s">
        <v>112</v>
      </c>
    </row>
    <row r="150" spans="1:65" s="2" customFormat="1" ht="21.6" customHeight="1">
      <c r="A150" s="32"/>
      <c r="B150" s="157"/>
      <c r="C150" s="189" t="s">
        <v>138</v>
      </c>
      <c r="D150" s="189" t="s">
        <v>154</v>
      </c>
      <c r="E150" s="190" t="s">
        <v>160</v>
      </c>
      <c r="F150" s="191" t="s">
        <v>161</v>
      </c>
      <c r="G150" s="192" t="s">
        <v>137</v>
      </c>
      <c r="H150" s="193">
        <v>1664</v>
      </c>
      <c r="I150" s="194"/>
      <c r="J150" s="195">
        <f>ROUND(I150*H150,2)</f>
        <v>0</v>
      </c>
      <c r="K150" s="196"/>
      <c r="L150" s="197"/>
      <c r="M150" s="198" t="s">
        <v>1</v>
      </c>
      <c r="N150" s="199" t="s">
        <v>36</v>
      </c>
      <c r="O150" s="58"/>
      <c r="P150" s="168">
        <f>O150*H150</f>
        <v>0</v>
      </c>
      <c r="Q150" s="168">
        <v>0</v>
      </c>
      <c r="R150" s="168">
        <f>Q150*H150</f>
        <v>0</v>
      </c>
      <c r="S150" s="168">
        <v>0</v>
      </c>
      <c r="T150" s="169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0" t="s">
        <v>133</v>
      </c>
      <c r="AT150" s="170" t="s">
        <v>154</v>
      </c>
      <c r="AU150" s="170" t="s">
        <v>81</v>
      </c>
      <c r="AY150" s="17" t="s">
        <v>112</v>
      </c>
      <c r="BE150" s="171">
        <f>IF(N150="základní",J150,0)</f>
        <v>0</v>
      </c>
      <c r="BF150" s="171">
        <f>IF(N150="snížená",J150,0)</f>
        <v>0</v>
      </c>
      <c r="BG150" s="171">
        <f>IF(N150="zákl. přenesená",J150,0)</f>
        <v>0</v>
      </c>
      <c r="BH150" s="171">
        <f>IF(N150="sníž. přenesená",J150,0)</f>
        <v>0</v>
      </c>
      <c r="BI150" s="171">
        <f>IF(N150="nulová",J150,0)</f>
        <v>0</v>
      </c>
      <c r="BJ150" s="17" t="s">
        <v>79</v>
      </c>
      <c r="BK150" s="171">
        <f>ROUND(I150*H150,2)</f>
        <v>0</v>
      </c>
      <c r="BL150" s="17" t="s">
        <v>119</v>
      </c>
      <c r="BM150" s="170" t="s">
        <v>162</v>
      </c>
    </row>
    <row r="151" spans="1:65" s="13" customFormat="1">
      <c r="B151" s="172"/>
      <c r="D151" s="173" t="s">
        <v>120</v>
      </c>
      <c r="E151" s="174" t="s">
        <v>1</v>
      </c>
      <c r="F151" s="175" t="s">
        <v>163</v>
      </c>
      <c r="H151" s="176">
        <v>1664</v>
      </c>
      <c r="I151" s="177"/>
      <c r="L151" s="172"/>
      <c r="M151" s="178"/>
      <c r="N151" s="179"/>
      <c r="O151" s="179"/>
      <c r="P151" s="179"/>
      <c r="Q151" s="179"/>
      <c r="R151" s="179"/>
      <c r="S151" s="179"/>
      <c r="T151" s="180"/>
      <c r="AT151" s="174" t="s">
        <v>120</v>
      </c>
      <c r="AU151" s="174" t="s">
        <v>81</v>
      </c>
      <c r="AV151" s="13" t="s">
        <v>81</v>
      </c>
      <c r="AW151" s="13" t="s">
        <v>28</v>
      </c>
      <c r="AX151" s="13" t="s">
        <v>71</v>
      </c>
      <c r="AY151" s="174" t="s">
        <v>112</v>
      </c>
    </row>
    <row r="152" spans="1:65" s="14" customFormat="1">
      <c r="B152" s="181"/>
      <c r="D152" s="173" t="s">
        <v>120</v>
      </c>
      <c r="E152" s="182" t="s">
        <v>1</v>
      </c>
      <c r="F152" s="183" t="s">
        <v>122</v>
      </c>
      <c r="H152" s="184">
        <v>1664</v>
      </c>
      <c r="I152" s="185"/>
      <c r="L152" s="181"/>
      <c r="M152" s="186"/>
      <c r="N152" s="187"/>
      <c r="O152" s="187"/>
      <c r="P152" s="187"/>
      <c r="Q152" s="187"/>
      <c r="R152" s="187"/>
      <c r="S152" s="187"/>
      <c r="T152" s="188"/>
      <c r="AT152" s="182" t="s">
        <v>120</v>
      </c>
      <c r="AU152" s="182" t="s">
        <v>81</v>
      </c>
      <c r="AV152" s="14" t="s">
        <v>119</v>
      </c>
      <c r="AW152" s="14" t="s">
        <v>28</v>
      </c>
      <c r="AX152" s="14" t="s">
        <v>79</v>
      </c>
      <c r="AY152" s="182" t="s">
        <v>112</v>
      </c>
    </row>
    <row r="153" spans="1:65" s="2" customFormat="1" ht="21.6" customHeight="1">
      <c r="A153" s="32"/>
      <c r="B153" s="157"/>
      <c r="C153" s="189" t="s">
        <v>164</v>
      </c>
      <c r="D153" s="189" t="s">
        <v>154</v>
      </c>
      <c r="E153" s="190" t="s">
        <v>165</v>
      </c>
      <c r="F153" s="191" t="s">
        <v>166</v>
      </c>
      <c r="G153" s="192" t="s">
        <v>137</v>
      </c>
      <c r="H153" s="193">
        <v>68</v>
      </c>
      <c r="I153" s="194"/>
      <c r="J153" s="195">
        <f>ROUND(I153*H153,2)</f>
        <v>0</v>
      </c>
      <c r="K153" s="196"/>
      <c r="L153" s="197"/>
      <c r="M153" s="198" t="s">
        <v>1</v>
      </c>
      <c r="N153" s="199" t="s">
        <v>36</v>
      </c>
      <c r="O153" s="58"/>
      <c r="P153" s="168">
        <f>O153*H153</f>
        <v>0</v>
      </c>
      <c r="Q153" s="168">
        <v>0</v>
      </c>
      <c r="R153" s="168">
        <f>Q153*H153</f>
        <v>0</v>
      </c>
      <c r="S153" s="168">
        <v>0</v>
      </c>
      <c r="T153" s="169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0" t="s">
        <v>133</v>
      </c>
      <c r="AT153" s="170" t="s">
        <v>154</v>
      </c>
      <c r="AU153" s="170" t="s">
        <v>81</v>
      </c>
      <c r="AY153" s="17" t="s">
        <v>112</v>
      </c>
      <c r="BE153" s="171">
        <f>IF(N153="základní",J153,0)</f>
        <v>0</v>
      </c>
      <c r="BF153" s="171">
        <f>IF(N153="snížená",J153,0)</f>
        <v>0</v>
      </c>
      <c r="BG153" s="171">
        <f>IF(N153="zákl. přenesená",J153,0)</f>
        <v>0</v>
      </c>
      <c r="BH153" s="171">
        <f>IF(N153="sníž. přenesená",J153,0)</f>
        <v>0</v>
      </c>
      <c r="BI153" s="171">
        <f>IF(N153="nulová",J153,0)</f>
        <v>0</v>
      </c>
      <c r="BJ153" s="17" t="s">
        <v>79</v>
      </c>
      <c r="BK153" s="171">
        <f>ROUND(I153*H153,2)</f>
        <v>0</v>
      </c>
      <c r="BL153" s="17" t="s">
        <v>119</v>
      </c>
      <c r="BM153" s="170" t="s">
        <v>167</v>
      </c>
    </row>
    <row r="154" spans="1:65" s="13" customFormat="1">
      <c r="B154" s="172"/>
      <c r="D154" s="173" t="s">
        <v>120</v>
      </c>
      <c r="E154" s="174" t="s">
        <v>1</v>
      </c>
      <c r="F154" s="175" t="s">
        <v>168</v>
      </c>
      <c r="H154" s="176">
        <v>68</v>
      </c>
      <c r="I154" s="177"/>
      <c r="L154" s="172"/>
      <c r="M154" s="178"/>
      <c r="N154" s="179"/>
      <c r="O154" s="179"/>
      <c r="P154" s="179"/>
      <c r="Q154" s="179"/>
      <c r="R154" s="179"/>
      <c r="S154" s="179"/>
      <c r="T154" s="180"/>
      <c r="AT154" s="174" t="s">
        <v>120</v>
      </c>
      <c r="AU154" s="174" t="s">
        <v>81</v>
      </c>
      <c r="AV154" s="13" t="s">
        <v>81</v>
      </c>
      <c r="AW154" s="13" t="s">
        <v>28</v>
      </c>
      <c r="AX154" s="13" t="s">
        <v>71</v>
      </c>
      <c r="AY154" s="174" t="s">
        <v>112</v>
      </c>
    </row>
    <row r="155" spans="1:65" s="14" customFormat="1">
      <c r="B155" s="181"/>
      <c r="D155" s="173" t="s">
        <v>120</v>
      </c>
      <c r="E155" s="182" t="s">
        <v>1</v>
      </c>
      <c r="F155" s="183" t="s">
        <v>122</v>
      </c>
      <c r="H155" s="184">
        <v>68</v>
      </c>
      <c r="I155" s="185"/>
      <c r="L155" s="181"/>
      <c r="M155" s="186"/>
      <c r="N155" s="187"/>
      <c r="O155" s="187"/>
      <c r="P155" s="187"/>
      <c r="Q155" s="187"/>
      <c r="R155" s="187"/>
      <c r="S155" s="187"/>
      <c r="T155" s="188"/>
      <c r="AT155" s="182" t="s">
        <v>120</v>
      </c>
      <c r="AU155" s="182" t="s">
        <v>81</v>
      </c>
      <c r="AV155" s="14" t="s">
        <v>119</v>
      </c>
      <c r="AW155" s="14" t="s">
        <v>28</v>
      </c>
      <c r="AX155" s="14" t="s">
        <v>79</v>
      </c>
      <c r="AY155" s="182" t="s">
        <v>112</v>
      </c>
    </row>
    <row r="156" spans="1:65" s="2" customFormat="1" ht="21.6" customHeight="1">
      <c r="A156" s="32"/>
      <c r="B156" s="157"/>
      <c r="C156" s="189" t="s">
        <v>142</v>
      </c>
      <c r="D156" s="189" t="s">
        <v>154</v>
      </c>
      <c r="E156" s="190" t="s">
        <v>169</v>
      </c>
      <c r="F156" s="191" t="s">
        <v>170</v>
      </c>
      <c r="G156" s="192" t="s">
        <v>137</v>
      </c>
      <c r="H156" s="193">
        <v>864</v>
      </c>
      <c r="I156" s="194"/>
      <c r="J156" s="195">
        <f>ROUND(I156*H156,2)</f>
        <v>0</v>
      </c>
      <c r="K156" s="196"/>
      <c r="L156" s="197"/>
      <c r="M156" s="198" t="s">
        <v>1</v>
      </c>
      <c r="N156" s="199" t="s">
        <v>36</v>
      </c>
      <c r="O156" s="58"/>
      <c r="P156" s="168">
        <f>O156*H156</f>
        <v>0</v>
      </c>
      <c r="Q156" s="168">
        <v>0</v>
      </c>
      <c r="R156" s="168">
        <f>Q156*H156</f>
        <v>0</v>
      </c>
      <c r="S156" s="168">
        <v>0</v>
      </c>
      <c r="T156" s="16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133</v>
      </c>
      <c r="AT156" s="170" t="s">
        <v>154</v>
      </c>
      <c r="AU156" s="170" t="s">
        <v>81</v>
      </c>
      <c r="AY156" s="17" t="s">
        <v>112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7" t="s">
        <v>79</v>
      </c>
      <c r="BK156" s="171">
        <f>ROUND(I156*H156,2)</f>
        <v>0</v>
      </c>
      <c r="BL156" s="17" t="s">
        <v>119</v>
      </c>
      <c r="BM156" s="170" t="s">
        <v>171</v>
      </c>
    </row>
    <row r="157" spans="1:65" s="13" customFormat="1">
      <c r="B157" s="172"/>
      <c r="D157" s="173" t="s">
        <v>120</v>
      </c>
      <c r="E157" s="174" t="s">
        <v>1</v>
      </c>
      <c r="F157" s="175" t="s">
        <v>172</v>
      </c>
      <c r="H157" s="176">
        <v>864</v>
      </c>
      <c r="I157" s="177"/>
      <c r="L157" s="172"/>
      <c r="M157" s="178"/>
      <c r="N157" s="179"/>
      <c r="O157" s="179"/>
      <c r="P157" s="179"/>
      <c r="Q157" s="179"/>
      <c r="R157" s="179"/>
      <c r="S157" s="179"/>
      <c r="T157" s="180"/>
      <c r="AT157" s="174" t="s">
        <v>120</v>
      </c>
      <c r="AU157" s="174" t="s">
        <v>81</v>
      </c>
      <c r="AV157" s="13" t="s">
        <v>81</v>
      </c>
      <c r="AW157" s="13" t="s">
        <v>28</v>
      </c>
      <c r="AX157" s="13" t="s">
        <v>71</v>
      </c>
      <c r="AY157" s="174" t="s">
        <v>112</v>
      </c>
    </row>
    <row r="158" spans="1:65" s="14" customFormat="1">
      <c r="B158" s="181"/>
      <c r="D158" s="173" t="s">
        <v>120</v>
      </c>
      <c r="E158" s="182" t="s">
        <v>1</v>
      </c>
      <c r="F158" s="183" t="s">
        <v>122</v>
      </c>
      <c r="H158" s="184">
        <v>864</v>
      </c>
      <c r="I158" s="185"/>
      <c r="L158" s="181"/>
      <c r="M158" s="186"/>
      <c r="N158" s="187"/>
      <c r="O158" s="187"/>
      <c r="P158" s="187"/>
      <c r="Q158" s="187"/>
      <c r="R158" s="187"/>
      <c r="S158" s="187"/>
      <c r="T158" s="188"/>
      <c r="AT158" s="182" t="s">
        <v>120</v>
      </c>
      <c r="AU158" s="182" t="s">
        <v>81</v>
      </c>
      <c r="AV158" s="14" t="s">
        <v>119</v>
      </c>
      <c r="AW158" s="14" t="s">
        <v>28</v>
      </c>
      <c r="AX158" s="14" t="s">
        <v>79</v>
      </c>
      <c r="AY158" s="182" t="s">
        <v>112</v>
      </c>
    </row>
    <row r="159" spans="1:65" s="2" customFormat="1" ht="21.6" customHeight="1">
      <c r="A159" s="32"/>
      <c r="B159" s="157"/>
      <c r="C159" s="189" t="s">
        <v>173</v>
      </c>
      <c r="D159" s="189" t="s">
        <v>154</v>
      </c>
      <c r="E159" s="190" t="s">
        <v>174</v>
      </c>
      <c r="F159" s="191" t="s">
        <v>175</v>
      </c>
      <c r="G159" s="192" t="s">
        <v>137</v>
      </c>
      <c r="H159" s="193">
        <v>2</v>
      </c>
      <c r="I159" s="194"/>
      <c r="J159" s="195">
        <f>ROUND(I159*H159,2)</f>
        <v>0</v>
      </c>
      <c r="K159" s="196"/>
      <c r="L159" s="197"/>
      <c r="M159" s="198" t="s">
        <v>1</v>
      </c>
      <c r="N159" s="199" t="s">
        <v>36</v>
      </c>
      <c r="O159" s="58"/>
      <c r="P159" s="168">
        <f>O159*H159</f>
        <v>0</v>
      </c>
      <c r="Q159" s="168">
        <v>0</v>
      </c>
      <c r="R159" s="168">
        <f>Q159*H159</f>
        <v>0</v>
      </c>
      <c r="S159" s="168">
        <v>0</v>
      </c>
      <c r="T159" s="169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70" t="s">
        <v>133</v>
      </c>
      <c r="AT159" s="170" t="s">
        <v>154</v>
      </c>
      <c r="AU159" s="170" t="s">
        <v>81</v>
      </c>
      <c r="AY159" s="17" t="s">
        <v>112</v>
      </c>
      <c r="BE159" s="171">
        <f>IF(N159="základní",J159,0)</f>
        <v>0</v>
      </c>
      <c r="BF159" s="171">
        <f>IF(N159="snížená",J159,0)</f>
        <v>0</v>
      </c>
      <c r="BG159" s="171">
        <f>IF(N159="zákl. přenesená",J159,0)</f>
        <v>0</v>
      </c>
      <c r="BH159" s="171">
        <f>IF(N159="sníž. přenesená",J159,0)</f>
        <v>0</v>
      </c>
      <c r="BI159" s="171">
        <f>IF(N159="nulová",J159,0)</f>
        <v>0</v>
      </c>
      <c r="BJ159" s="17" t="s">
        <v>79</v>
      </c>
      <c r="BK159" s="171">
        <f>ROUND(I159*H159,2)</f>
        <v>0</v>
      </c>
      <c r="BL159" s="17" t="s">
        <v>119</v>
      </c>
      <c r="BM159" s="170" t="s">
        <v>176</v>
      </c>
    </row>
    <row r="160" spans="1:65" s="2" customFormat="1" ht="21.6" customHeight="1">
      <c r="A160" s="32"/>
      <c r="B160" s="157"/>
      <c r="C160" s="189" t="s">
        <v>147</v>
      </c>
      <c r="D160" s="189" t="s">
        <v>154</v>
      </c>
      <c r="E160" s="190" t="s">
        <v>177</v>
      </c>
      <c r="F160" s="191" t="s">
        <v>178</v>
      </c>
      <c r="G160" s="192" t="s">
        <v>137</v>
      </c>
      <c r="H160" s="193">
        <v>2</v>
      </c>
      <c r="I160" s="194"/>
      <c r="J160" s="195">
        <f>ROUND(I160*H160,2)</f>
        <v>0</v>
      </c>
      <c r="K160" s="196"/>
      <c r="L160" s="197"/>
      <c r="M160" s="198" t="s">
        <v>1</v>
      </c>
      <c r="N160" s="199" t="s">
        <v>36</v>
      </c>
      <c r="O160" s="58"/>
      <c r="P160" s="168">
        <f>O160*H160</f>
        <v>0</v>
      </c>
      <c r="Q160" s="168">
        <v>0</v>
      </c>
      <c r="R160" s="168">
        <f>Q160*H160</f>
        <v>0</v>
      </c>
      <c r="S160" s="168">
        <v>0</v>
      </c>
      <c r="T160" s="16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0" t="s">
        <v>133</v>
      </c>
      <c r="AT160" s="170" t="s">
        <v>154</v>
      </c>
      <c r="AU160" s="170" t="s">
        <v>81</v>
      </c>
      <c r="AY160" s="17" t="s">
        <v>112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7" t="s">
        <v>79</v>
      </c>
      <c r="BK160" s="171">
        <f>ROUND(I160*H160,2)</f>
        <v>0</v>
      </c>
      <c r="BL160" s="17" t="s">
        <v>119</v>
      </c>
      <c r="BM160" s="170" t="s">
        <v>179</v>
      </c>
    </row>
    <row r="161" spans="1:65" s="2" customFormat="1" ht="21.6" customHeight="1">
      <c r="A161" s="32"/>
      <c r="B161" s="157"/>
      <c r="C161" s="189" t="s">
        <v>8</v>
      </c>
      <c r="D161" s="189" t="s">
        <v>154</v>
      </c>
      <c r="E161" s="190" t="s">
        <v>180</v>
      </c>
      <c r="F161" s="191" t="s">
        <v>181</v>
      </c>
      <c r="G161" s="192" t="s">
        <v>137</v>
      </c>
      <c r="H161" s="193">
        <v>40</v>
      </c>
      <c r="I161" s="194"/>
      <c r="J161" s="195">
        <f>ROUND(I161*H161,2)</f>
        <v>0</v>
      </c>
      <c r="K161" s="196"/>
      <c r="L161" s="197"/>
      <c r="M161" s="198" t="s">
        <v>1</v>
      </c>
      <c r="N161" s="199" t="s">
        <v>36</v>
      </c>
      <c r="O161" s="58"/>
      <c r="P161" s="168">
        <f>O161*H161</f>
        <v>0</v>
      </c>
      <c r="Q161" s="168">
        <v>0</v>
      </c>
      <c r="R161" s="168">
        <f>Q161*H161</f>
        <v>0</v>
      </c>
      <c r="S161" s="168">
        <v>0</v>
      </c>
      <c r="T161" s="169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0" t="s">
        <v>133</v>
      </c>
      <c r="AT161" s="170" t="s">
        <v>154</v>
      </c>
      <c r="AU161" s="170" t="s">
        <v>81</v>
      </c>
      <c r="AY161" s="17" t="s">
        <v>112</v>
      </c>
      <c r="BE161" s="171">
        <f>IF(N161="základní",J161,0)</f>
        <v>0</v>
      </c>
      <c r="BF161" s="171">
        <f>IF(N161="snížená",J161,0)</f>
        <v>0</v>
      </c>
      <c r="BG161" s="171">
        <f>IF(N161="zákl. přenesená",J161,0)</f>
        <v>0</v>
      </c>
      <c r="BH161" s="171">
        <f>IF(N161="sníž. přenesená",J161,0)</f>
        <v>0</v>
      </c>
      <c r="BI161" s="171">
        <f>IF(N161="nulová",J161,0)</f>
        <v>0</v>
      </c>
      <c r="BJ161" s="17" t="s">
        <v>79</v>
      </c>
      <c r="BK161" s="171">
        <f>ROUND(I161*H161,2)</f>
        <v>0</v>
      </c>
      <c r="BL161" s="17" t="s">
        <v>119</v>
      </c>
      <c r="BM161" s="170" t="s">
        <v>182</v>
      </c>
    </row>
    <row r="162" spans="1:65" s="13" customFormat="1">
      <c r="B162" s="172"/>
      <c r="D162" s="173" t="s">
        <v>120</v>
      </c>
      <c r="E162" s="174" t="s">
        <v>1</v>
      </c>
      <c r="F162" s="175" t="s">
        <v>183</v>
      </c>
      <c r="H162" s="176">
        <v>40</v>
      </c>
      <c r="I162" s="177"/>
      <c r="L162" s="172"/>
      <c r="M162" s="178"/>
      <c r="N162" s="179"/>
      <c r="O162" s="179"/>
      <c r="P162" s="179"/>
      <c r="Q162" s="179"/>
      <c r="R162" s="179"/>
      <c r="S162" s="179"/>
      <c r="T162" s="180"/>
      <c r="AT162" s="174" t="s">
        <v>120</v>
      </c>
      <c r="AU162" s="174" t="s">
        <v>81</v>
      </c>
      <c r="AV162" s="13" t="s">
        <v>81</v>
      </c>
      <c r="AW162" s="13" t="s">
        <v>28</v>
      </c>
      <c r="AX162" s="13" t="s">
        <v>71</v>
      </c>
      <c r="AY162" s="174" t="s">
        <v>112</v>
      </c>
    </row>
    <row r="163" spans="1:65" s="14" customFormat="1">
      <c r="B163" s="181"/>
      <c r="D163" s="173" t="s">
        <v>120</v>
      </c>
      <c r="E163" s="182" t="s">
        <v>1</v>
      </c>
      <c r="F163" s="183" t="s">
        <v>122</v>
      </c>
      <c r="H163" s="184">
        <v>40</v>
      </c>
      <c r="I163" s="185"/>
      <c r="L163" s="181"/>
      <c r="M163" s="186"/>
      <c r="N163" s="187"/>
      <c r="O163" s="187"/>
      <c r="P163" s="187"/>
      <c r="Q163" s="187"/>
      <c r="R163" s="187"/>
      <c r="S163" s="187"/>
      <c r="T163" s="188"/>
      <c r="AT163" s="182" t="s">
        <v>120</v>
      </c>
      <c r="AU163" s="182" t="s">
        <v>81</v>
      </c>
      <c r="AV163" s="14" t="s">
        <v>119</v>
      </c>
      <c r="AW163" s="14" t="s">
        <v>28</v>
      </c>
      <c r="AX163" s="14" t="s">
        <v>79</v>
      </c>
      <c r="AY163" s="182" t="s">
        <v>112</v>
      </c>
    </row>
    <row r="164" spans="1:65" s="2" customFormat="1" ht="21.6" customHeight="1">
      <c r="A164" s="32"/>
      <c r="B164" s="157"/>
      <c r="C164" s="189" t="s">
        <v>151</v>
      </c>
      <c r="D164" s="189" t="s">
        <v>154</v>
      </c>
      <c r="E164" s="190" t="s">
        <v>184</v>
      </c>
      <c r="F164" s="191" t="s">
        <v>185</v>
      </c>
      <c r="G164" s="192" t="s">
        <v>137</v>
      </c>
      <c r="H164" s="193">
        <v>17</v>
      </c>
      <c r="I164" s="194"/>
      <c r="J164" s="195">
        <f>ROUND(I164*H164,2)</f>
        <v>0</v>
      </c>
      <c r="K164" s="196"/>
      <c r="L164" s="197"/>
      <c r="M164" s="198" t="s">
        <v>1</v>
      </c>
      <c r="N164" s="199" t="s">
        <v>36</v>
      </c>
      <c r="O164" s="58"/>
      <c r="P164" s="168">
        <f>O164*H164</f>
        <v>0</v>
      </c>
      <c r="Q164" s="168">
        <v>0</v>
      </c>
      <c r="R164" s="168">
        <f>Q164*H164</f>
        <v>0</v>
      </c>
      <c r="S164" s="168">
        <v>0</v>
      </c>
      <c r="T164" s="169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0" t="s">
        <v>133</v>
      </c>
      <c r="AT164" s="170" t="s">
        <v>154</v>
      </c>
      <c r="AU164" s="170" t="s">
        <v>81</v>
      </c>
      <c r="AY164" s="17" t="s">
        <v>112</v>
      </c>
      <c r="BE164" s="171">
        <f>IF(N164="základní",J164,0)</f>
        <v>0</v>
      </c>
      <c r="BF164" s="171">
        <f>IF(N164="snížená",J164,0)</f>
        <v>0</v>
      </c>
      <c r="BG164" s="171">
        <f>IF(N164="zákl. přenesená",J164,0)</f>
        <v>0</v>
      </c>
      <c r="BH164" s="171">
        <f>IF(N164="sníž. přenesená",J164,0)</f>
        <v>0</v>
      </c>
      <c r="BI164" s="171">
        <f>IF(N164="nulová",J164,0)</f>
        <v>0</v>
      </c>
      <c r="BJ164" s="17" t="s">
        <v>79</v>
      </c>
      <c r="BK164" s="171">
        <f>ROUND(I164*H164,2)</f>
        <v>0</v>
      </c>
      <c r="BL164" s="17" t="s">
        <v>119</v>
      </c>
      <c r="BM164" s="170" t="s">
        <v>186</v>
      </c>
    </row>
    <row r="165" spans="1:65" s="13" customFormat="1">
      <c r="B165" s="172"/>
      <c r="D165" s="173" t="s">
        <v>120</v>
      </c>
      <c r="E165" s="174" t="s">
        <v>1</v>
      </c>
      <c r="F165" s="175" t="s">
        <v>187</v>
      </c>
      <c r="H165" s="176">
        <v>17</v>
      </c>
      <c r="I165" s="177"/>
      <c r="L165" s="172"/>
      <c r="M165" s="178"/>
      <c r="N165" s="179"/>
      <c r="O165" s="179"/>
      <c r="P165" s="179"/>
      <c r="Q165" s="179"/>
      <c r="R165" s="179"/>
      <c r="S165" s="179"/>
      <c r="T165" s="180"/>
      <c r="AT165" s="174" t="s">
        <v>120</v>
      </c>
      <c r="AU165" s="174" t="s">
        <v>81</v>
      </c>
      <c r="AV165" s="13" t="s">
        <v>81</v>
      </c>
      <c r="AW165" s="13" t="s">
        <v>28</v>
      </c>
      <c r="AX165" s="13" t="s">
        <v>71</v>
      </c>
      <c r="AY165" s="174" t="s">
        <v>112</v>
      </c>
    </row>
    <row r="166" spans="1:65" s="14" customFormat="1">
      <c r="B166" s="181"/>
      <c r="D166" s="173" t="s">
        <v>120</v>
      </c>
      <c r="E166" s="182" t="s">
        <v>1</v>
      </c>
      <c r="F166" s="183" t="s">
        <v>122</v>
      </c>
      <c r="H166" s="184">
        <v>17</v>
      </c>
      <c r="I166" s="185"/>
      <c r="L166" s="181"/>
      <c r="M166" s="186"/>
      <c r="N166" s="187"/>
      <c r="O166" s="187"/>
      <c r="P166" s="187"/>
      <c r="Q166" s="187"/>
      <c r="R166" s="187"/>
      <c r="S166" s="187"/>
      <c r="T166" s="188"/>
      <c r="AT166" s="182" t="s">
        <v>120</v>
      </c>
      <c r="AU166" s="182" t="s">
        <v>81</v>
      </c>
      <c r="AV166" s="14" t="s">
        <v>119</v>
      </c>
      <c r="AW166" s="14" t="s">
        <v>28</v>
      </c>
      <c r="AX166" s="14" t="s">
        <v>79</v>
      </c>
      <c r="AY166" s="182" t="s">
        <v>112</v>
      </c>
    </row>
    <row r="167" spans="1:65" s="2" customFormat="1" ht="14.45" customHeight="1">
      <c r="A167" s="32"/>
      <c r="B167" s="157"/>
      <c r="C167" s="189">
        <v>17</v>
      </c>
      <c r="D167" s="189" t="s">
        <v>154</v>
      </c>
      <c r="E167" s="190" t="s">
        <v>189</v>
      </c>
      <c r="F167" s="191" t="s">
        <v>190</v>
      </c>
      <c r="G167" s="192" t="s">
        <v>188</v>
      </c>
      <c r="H167" s="193">
        <v>50</v>
      </c>
      <c r="I167" s="194"/>
      <c r="J167" s="195">
        <f>ROUND(I167*H167,2)</f>
        <v>0</v>
      </c>
      <c r="K167" s="196"/>
      <c r="L167" s="197"/>
      <c r="M167" s="198" t="s">
        <v>1</v>
      </c>
      <c r="N167" s="199" t="s">
        <v>36</v>
      </c>
      <c r="O167" s="58"/>
      <c r="P167" s="168">
        <f>O167*H167</f>
        <v>0</v>
      </c>
      <c r="Q167" s="168">
        <v>4.9390000000000003E-2</v>
      </c>
      <c r="R167" s="168">
        <f>Q167*H167</f>
        <v>2.4695</v>
      </c>
      <c r="S167" s="168">
        <v>0</v>
      </c>
      <c r="T167" s="169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70" t="s">
        <v>133</v>
      </c>
      <c r="AT167" s="170" t="s">
        <v>154</v>
      </c>
      <c r="AU167" s="170" t="s">
        <v>81</v>
      </c>
      <c r="AY167" s="17" t="s">
        <v>112</v>
      </c>
      <c r="BE167" s="171">
        <f>IF(N167="základní",J167,0)</f>
        <v>0</v>
      </c>
      <c r="BF167" s="171">
        <f>IF(N167="snížená",J167,0)</f>
        <v>0</v>
      </c>
      <c r="BG167" s="171">
        <f>IF(N167="zákl. přenesená",J167,0)</f>
        <v>0</v>
      </c>
      <c r="BH167" s="171">
        <f>IF(N167="sníž. přenesená",J167,0)</f>
        <v>0</v>
      </c>
      <c r="BI167" s="171">
        <f>IF(N167="nulová",J167,0)</f>
        <v>0</v>
      </c>
      <c r="BJ167" s="17" t="s">
        <v>79</v>
      </c>
      <c r="BK167" s="171">
        <f>ROUND(I167*H167,2)</f>
        <v>0</v>
      </c>
      <c r="BL167" s="17" t="s">
        <v>119</v>
      </c>
      <c r="BM167" s="170" t="s">
        <v>191</v>
      </c>
    </row>
    <row r="168" spans="1:65" s="13" customFormat="1">
      <c r="B168" s="172"/>
      <c r="D168" s="173" t="s">
        <v>120</v>
      </c>
      <c r="E168" s="174" t="s">
        <v>1</v>
      </c>
      <c r="F168" s="175" t="s">
        <v>192</v>
      </c>
      <c r="H168" s="176">
        <v>50</v>
      </c>
      <c r="I168" s="177"/>
      <c r="L168" s="172"/>
      <c r="M168" s="178"/>
      <c r="N168" s="179"/>
      <c r="O168" s="179"/>
      <c r="P168" s="179"/>
      <c r="Q168" s="179"/>
      <c r="R168" s="179"/>
      <c r="S168" s="179"/>
      <c r="T168" s="180"/>
      <c r="AT168" s="174" t="s">
        <v>120</v>
      </c>
      <c r="AU168" s="174" t="s">
        <v>81</v>
      </c>
      <c r="AV168" s="13" t="s">
        <v>81</v>
      </c>
      <c r="AW168" s="13" t="s">
        <v>28</v>
      </c>
      <c r="AX168" s="13" t="s">
        <v>79</v>
      </c>
      <c r="AY168" s="174" t="s">
        <v>112</v>
      </c>
    </row>
    <row r="169" spans="1:65" s="2" customFormat="1" ht="21.6" customHeight="1">
      <c r="A169" s="32"/>
      <c r="B169" s="157"/>
      <c r="C169" s="158">
        <v>18</v>
      </c>
      <c r="D169" s="158" t="s">
        <v>115</v>
      </c>
      <c r="E169" s="159" t="s">
        <v>193</v>
      </c>
      <c r="F169" s="160" t="s">
        <v>194</v>
      </c>
      <c r="G169" s="161" t="s">
        <v>195</v>
      </c>
      <c r="H169" s="162">
        <v>122</v>
      </c>
      <c r="I169" s="163"/>
      <c r="J169" s="164">
        <f>ROUND(I169*H169,2)</f>
        <v>0</v>
      </c>
      <c r="K169" s="165"/>
      <c r="L169" s="33"/>
      <c r="M169" s="166" t="s">
        <v>1</v>
      </c>
      <c r="N169" s="167" t="s">
        <v>36</v>
      </c>
      <c r="O169" s="58"/>
      <c r="P169" s="168">
        <f>O169*H169</f>
        <v>0</v>
      </c>
      <c r="Q169" s="168">
        <v>0</v>
      </c>
      <c r="R169" s="168">
        <f>Q169*H169</f>
        <v>0</v>
      </c>
      <c r="S169" s="168">
        <v>0</v>
      </c>
      <c r="T169" s="169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70" t="s">
        <v>119</v>
      </c>
      <c r="AT169" s="170" t="s">
        <v>115</v>
      </c>
      <c r="AU169" s="170" t="s">
        <v>81</v>
      </c>
      <c r="AY169" s="17" t="s">
        <v>112</v>
      </c>
      <c r="BE169" s="171">
        <f>IF(N169="základní",J169,0)</f>
        <v>0</v>
      </c>
      <c r="BF169" s="171">
        <f>IF(N169="snížená",J169,0)</f>
        <v>0</v>
      </c>
      <c r="BG169" s="171">
        <f>IF(N169="zákl. přenesená",J169,0)</f>
        <v>0</v>
      </c>
      <c r="BH169" s="171">
        <f>IF(N169="sníž. přenesená",J169,0)</f>
        <v>0</v>
      </c>
      <c r="BI169" s="171">
        <f>IF(N169="nulová",J169,0)</f>
        <v>0</v>
      </c>
      <c r="BJ169" s="17" t="s">
        <v>79</v>
      </c>
      <c r="BK169" s="171">
        <f>ROUND(I169*H169,2)</f>
        <v>0</v>
      </c>
      <c r="BL169" s="17" t="s">
        <v>119</v>
      </c>
      <c r="BM169" s="170" t="s">
        <v>196</v>
      </c>
    </row>
    <row r="170" spans="1:65" s="13" customFormat="1">
      <c r="B170" s="172"/>
      <c r="D170" s="173" t="s">
        <v>120</v>
      </c>
      <c r="E170" s="174" t="s">
        <v>1</v>
      </c>
      <c r="F170" s="175" t="s">
        <v>197</v>
      </c>
      <c r="H170" s="176">
        <v>122</v>
      </c>
      <c r="I170" s="177"/>
      <c r="L170" s="172"/>
      <c r="M170" s="178"/>
      <c r="N170" s="179"/>
      <c r="O170" s="179"/>
      <c r="P170" s="179"/>
      <c r="Q170" s="179"/>
      <c r="R170" s="179"/>
      <c r="S170" s="179"/>
      <c r="T170" s="180"/>
      <c r="AT170" s="174" t="s">
        <v>120</v>
      </c>
      <c r="AU170" s="174" t="s">
        <v>81</v>
      </c>
      <c r="AV170" s="13" t="s">
        <v>81</v>
      </c>
      <c r="AW170" s="13" t="s">
        <v>28</v>
      </c>
      <c r="AX170" s="13" t="s">
        <v>71</v>
      </c>
      <c r="AY170" s="174" t="s">
        <v>112</v>
      </c>
    </row>
    <row r="171" spans="1:65" s="14" customFormat="1">
      <c r="B171" s="181"/>
      <c r="D171" s="173" t="s">
        <v>120</v>
      </c>
      <c r="E171" s="182" t="s">
        <v>1</v>
      </c>
      <c r="F171" s="183" t="s">
        <v>122</v>
      </c>
      <c r="H171" s="184">
        <v>122</v>
      </c>
      <c r="I171" s="185"/>
      <c r="L171" s="181"/>
      <c r="M171" s="186"/>
      <c r="N171" s="187"/>
      <c r="O171" s="187"/>
      <c r="P171" s="187"/>
      <c r="Q171" s="187"/>
      <c r="R171" s="187"/>
      <c r="S171" s="187"/>
      <c r="T171" s="188"/>
      <c r="AT171" s="182" t="s">
        <v>120</v>
      </c>
      <c r="AU171" s="182" t="s">
        <v>81</v>
      </c>
      <c r="AV171" s="14" t="s">
        <v>119</v>
      </c>
      <c r="AW171" s="14" t="s">
        <v>28</v>
      </c>
      <c r="AX171" s="14" t="s">
        <v>79</v>
      </c>
      <c r="AY171" s="182" t="s">
        <v>112</v>
      </c>
    </row>
    <row r="172" spans="1:65" s="2" customFormat="1" ht="14.45" customHeight="1">
      <c r="A172" s="32"/>
      <c r="B172" s="157"/>
      <c r="C172" s="158">
        <v>19</v>
      </c>
      <c r="D172" s="158" t="s">
        <v>115</v>
      </c>
      <c r="E172" s="159" t="s">
        <v>198</v>
      </c>
      <c r="F172" s="160" t="s">
        <v>199</v>
      </c>
      <c r="G172" s="161" t="s">
        <v>137</v>
      </c>
      <c r="H172" s="162">
        <v>429</v>
      </c>
      <c r="I172" s="163"/>
      <c r="J172" s="164">
        <f>ROUND(I172*H172,2)</f>
        <v>0</v>
      </c>
      <c r="K172" s="165"/>
      <c r="L172" s="33"/>
      <c r="M172" s="166" t="s">
        <v>1</v>
      </c>
      <c r="N172" s="167" t="s">
        <v>36</v>
      </c>
      <c r="O172" s="58"/>
      <c r="P172" s="168">
        <f>O172*H172</f>
        <v>0</v>
      </c>
      <c r="Q172" s="168">
        <v>0</v>
      </c>
      <c r="R172" s="168">
        <f>Q172*H172</f>
        <v>0</v>
      </c>
      <c r="S172" s="168">
        <v>0</v>
      </c>
      <c r="T172" s="169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70" t="s">
        <v>119</v>
      </c>
      <c r="AT172" s="170" t="s">
        <v>115</v>
      </c>
      <c r="AU172" s="170" t="s">
        <v>81</v>
      </c>
      <c r="AY172" s="17" t="s">
        <v>112</v>
      </c>
      <c r="BE172" s="171">
        <f>IF(N172="základní",J172,0)</f>
        <v>0</v>
      </c>
      <c r="BF172" s="171">
        <f>IF(N172="snížená",J172,0)</f>
        <v>0</v>
      </c>
      <c r="BG172" s="171">
        <f>IF(N172="zákl. přenesená",J172,0)</f>
        <v>0</v>
      </c>
      <c r="BH172" s="171">
        <f>IF(N172="sníž. přenesená",J172,0)</f>
        <v>0</v>
      </c>
      <c r="BI172" s="171">
        <f>IF(N172="nulová",J172,0)</f>
        <v>0</v>
      </c>
      <c r="BJ172" s="17" t="s">
        <v>79</v>
      </c>
      <c r="BK172" s="171">
        <f>ROUND(I172*H172,2)</f>
        <v>0</v>
      </c>
      <c r="BL172" s="17" t="s">
        <v>119</v>
      </c>
      <c r="BM172" s="170" t="s">
        <v>200</v>
      </c>
    </row>
    <row r="173" spans="1:65" s="13" customFormat="1">
      <c r="B173" s="172"/>
      <c r="D173" s="173" t="s">
        <v>120</v>
      </c>
      <c r="E173" s="174" t="s">
        <v>1</v>
      </c>
      <c r="F173" s="175" t="s">
        <v>201</v>
      </c>
      <c r="H173" s="176">
        <v>429</v>
      </c>
      <c r="I173" s="177"/>
      <c r="L173" s="172"/>
      <c r="M173" s="178"/>
      <c r="N173" s="179"/>
      <c r="O173" s="179"/>
      <c r="P173" s="179"/>
      <c r="Q173" s="179"/>
      <c r="R173" s="179"/>
      <c r="S173" s="179"/>
      <c r="T173" s="180"/>
      <c r="AT173" s="174" t="s">
        <v>120</v>
      </c>
      <c r="AU173" s="174" t="s">
        <v>81</v>
      </c>
      <c r="AV173" s="13" t="s">
        <v>81</v>
      </c>
      <c r="AW173" s="13" t="s">
        <v>28</v>
      </c>
      <c r="AX173" s="13" t="s">
        <v>71</v>
      </c>
      <c r="AY173" s="174" t="s">
        <v>112</v>
      </c>
    </row>
    <row r="174" spans="1:65" s="14" customFormat="1">
      <c r="B174" s="181"/>
      <c r="D174" s="173" t="s">
        <v>120</v>
      </c>
      <c r="E174" s="182" t="s">
        <v>1</v>
      </c>
      <c r="F174" s="183" t="s">
        <v>122</v>
      </c>
      <c r="H174" s="184">
        <v>429</v>
      </c>
      <c r="I174" s="185"/>
      <c r="L174" s="181"/>
      <c r="M174" s="186"/>
      <c r="N174" s="187"/>
      <c r="O174" s="187"/>
      <c r="P174" s="187"/>
      <c r="Q174" s="187"/>
      <c r="R174" s="187"/>
      <c r="S174" s="187"/>
      <c r="T174" s="188"/>
      <c r="AT174" s="182" t="s">
        <v>120</v>
      </c>
      <c r="AU174" s="182" t="s">
        <v>81</v>
      </c>
      <c r="AV174" s="14" t="s">
        <v>119</v>
      </c>
      <c r="AW174" s="14" t="s">
        <v>28</v>
      </c>
      <c r="AX174" s="14" t="s">
        <v>79</v>
      </c>
      <c r="AY174" s="182" t="s">
        <v>112</v>
      </c>
    </row>
    <row r="175" spans="1:65" s="2" customFormat="1" ht="21.6" customHeight="1">
      <c r="A175" s="32"/>
      <c r="B175" s="157"/>
      <c r="C175" s="158">
        <v>20</v>
      </c>
      <c r="D175" s="158" t="s">
        <v>115</v>
      </c>
      <c r="E175" s="159" t="s">
        <v>202</v>
      </c>
      <c r="F175" s="160" t="s">
        <v>203</v>
      </c>
      <c r="G175" s="161" t="s">
        <v>204</v>
      </c>
      <c r="H175" s="162">
        <v>1.6E-2</v>
      </c>
      <c r="I175" s="163"/>
      <c r="J175" s="164">
        <f>ROUND(I175*H175,2)</f>
        <v>0</v>
      </c>
      <c r="K175" s="165"/>
      <c r="L175" s="33"/>
      <c r="M175" s="166" t="s">
        <v>1</v>
      </c>
      <c r="N175" s="167" t="s">
        <v>36</v>
      </c>
      <c r="O175" s="58"/>
      <c r="P175" s="168">
        <f>O175*H175</f>
        <v>0</v>
      </c>
      <c r="Q175" s="168">
        <v>0</v>
      </c>
      <c r="R175" s="168">
        <f>Q175*H175</f>
        <v>0</v>
      </c>
      <c r="S175" s="168">
        <v>0</v>
      </c>
      <c r="T175" s="169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70" t="s">
        <v>119</v>
      </c>
      <c r="AT175" s="170" t="s">
        <v>115</v>
      </c>
      <c r="AU175" s="170" t="s">
        <v>81</v>
      </c>
      <c r="AY175" s="17" t="s">
        <v>112</v>
      </c>
      <c r="BE175" s="171">
        <f>IF(N175="základní",J175,0)</f>
        <v>0</v>
      </c>
      <c r="BF175" s="171">
        <f>IF(N175="snížená",J175,0)</f>
        <v>0</v>
      </c>
      <c r="BG175" s="171">
        <f>IF(N175="zákl. přenesená",J175,0)</f>
        <v>0</v>
      </c>
      <c r="BH175" s="171">
        <f>IF(N175="sníž. přenesená",J175,0)</f>
        <v>0</v>
      </c>
      <c r="BI175" s="171">
        <f>IF(N175="nulová",J175,0)</f>
        <v>0</v>
      </c>
      <c r="BJ175" s="17" t="s">
        <v>79</v>
      </c>
      <c r="BK175" s="171">
        <f>ROUND(I175*H175,2)</f>
        <v>0</v>
      </c>
      <c r="BL175" s="17" t="s">
        <v>119</v>
      </c>
      <c r="BM175" s="170" t="s">
        <v>205</v>
      </c>
    </row>
    <row r="176" spans="1:65" s="13" customFormat="1">
      <c r="B176" s="172"/>
      <c r="D176" s="173" t="s">
        <v>120</v>
      </c>
      <c r="E176" s="174" t="s">
        <v>1</v>
      </c>
      <c r="F176" s="175" t="s">
        <v>206</v>
      </c>
      <c r="H176" s="176">
        <v>1.6E-2</v>
      </c>
      <c r="I176" s="177"/>
      <c r="L176" s="172"/>
      <c r="M176" s="178"/>
      <c r="N176" s="179"/>
      <c r="O176" s="179"/>
      <c r="P176" s="179"/>
      <c r="Q176" s="179"/>
      <c r="R176" s="179"/>
      <c r="S176" s="179"/>
      <c r="T176" s="180"/>
      <c r="AT176" s="174" t="s">
        <v>120</v>
      </c>
      <c r="AU176" s="174" t="s">
        <v>81</v>
      </c>
      <c r="AV176" s="13" t="s">
        <v>81</v>
      </c>
      <c r="AW176" s="13" t="s">
        <v>28</v>
      </c>
      <c r="AX176" s="13" t="s">
        <v>71</v>
      </c>
      <c r="AY176" s="174" t="s">
        <v>112</v>
      </c>
    </row>
    <row r="177" spans="1:65" s="14" customFormat="1">
      <c r="B177" s="181"/>
      <c r="D177" s="173" t="s">
        <v>120</v>
      </c>
      <c r="E177" s="182" t="s">
        <v>1</v>
      </c>
      <c r="F177" s="183" t="s">
        <v>122</v>
      </c>
      <c r="H177" s="184">
        <v>1.6E-2</v>
      </c>
      <c r="I177" s="185"/>
      <c r="L177" s="181"/>
      <c r="M177" s="186"/>
      <c r="N177" s="187"/>
      <c r="O177" s="187"/>
      <c r="P177" s="187"/>
      <c r="Q177" s="187"/>
      <c r="R177" s="187"/>
      <c r="S177" s="187"/>
      <c r="T177" s="188"/>
      <c r="AT177" s="182" t="s">
        <v>120</v>
      </c>
      <c r="AU177" s="182" t="s">
        <v>81</v>
      </c>
      <c r="AV177" s="14" t="s">
        <v>119</v>
      </c>
      <c r="AW177" s="14" t="s">
        <v>28</v>
      </c>
      <c r="AX177" s="14" t="s">
        <v>79</v>
      </c>
      <c r="AY177" s="182" t="s">
        <v>112</v>
      </c>
    </row>
    <row r="178" spans="1:65" s="2" customFormat="1" ht="21.6" customHeight="1">
      <c r="A178" s="32"/>
      <c r="B178" s="157"/>
      <c r="C178" s="158">
        <v>21</v>
      </c>
      <c r="D178" s="158" t="s">
        <v>115</v>
      </c>
      <c r="E178" s="159" t="s">
        <v>207</v>
      </c>
      <c r="F178" s="160" t="s">
        <v>208</v>
      </c>
      <c r="G178" s="161" t="s">
        <v>204</v>
      </c>
      <c r="H178" s="162">
        <v>1.6E-2</v>
      </c>
      <c r="I178" s="163"/>
      <c r="J178" s="164">
        <f>ROUND(I178*H178,2)</f>
        <v>0</v>
      </c>
      <c r="K178" s="165"/>
      <c r="L178" s="33"/>
      <c r="M178" s="166" t="s">
        <v>1</v>
      </c>
      <c r="N178" s="167" t="s">
        <v>36</v>
      </c>
      <c r="O178" s="58"/>
      <c r="P178" s="168">
        <f>O178*H178</f>
        <v>0</v>
      </c>
      <c r="Q178" s="168">
        <v>0</v>
      </c>
      <c r="R178" s="168">
        <f>Q178*H178</f>
        <v>0</v>
      </c>
      <c r="S178" s="168">
        <v>0</v>
      </c>
      <c r="T178" s="169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70" t="s">
        <v>119</v>
      </c>
      <c r="AT178" s="170" t="s">
        <v>115</v>
      </c>
      <c r="AU178" s="170" t="s">
        <v>81</v>
      </c>
      <c r="AY178" s="17" t="s">
        <v>112</v>
      </c>
      <c r="BE178" s="171">
        <f>IF(N178="základní",J178,0)</f>
        <v>0</v>
      </c>
      <c r="BF178" s="171">
        <f>IF(N178="snížená",J178,0)</f>
        <v>0</v>
      </c>
      <c r="BG178" s="171">
        <f>IF(N178="zákl. přenesená",J178,0)</f>
        <v>0</v>
      </c>
      <c r="BH178" s="171">
        <f>IF(N178="sníž. přenesená",J178,0)</f>
        <v>0</v>
      </c>
      <c r="BI178" s="171">
        <f>IF(N178="nulová",J178,0)</f>
        <v>0</v>
      </c>
      <c r="BJ178" s="17" t="s">
        <v>79</v>
      </c>
      <c r="BK178" s="171">
        <f>ROUND(I178*H178,2)</f>
        <v>0</v>
      </c>
      <c r="BL178" s="17" t="s">
        <v>119</v>
      </c>
      <c r="BM178" s="170" t="s">
        <v>209</v>
      </c>
    </row>
    <row r="179" spans="1:65" s="13" customFormat="1">
      <c r="B179" s="172"/>
      <c r="D179" s="173" t="s">
        <v>120</v>
      </c>
      <c r="E179" s="174" t="s">
        <v>1</v>
      </c>
      <c r="F179" s="175" t="s">
        <v>206</v>
      </c>
      <c r="H179" s="176">
        <v>1.6E-2</v>
      </c>
      <c r="I179" s="177"/>
      <c r="L179" s="172"/>
      <c r="M179" s="178"/>
      <c r="N179" s="179"/>
      <c r="O179" s="179"/>
      <c r="P179" s="179"/>
      <c r="Q179" s="179"/>
      <c r="R179" s="179"/>
      <c r="S179" s="179"/>
      <c r="T179" s="180"/>
      <c r="AT179" s="174" t="s">
        <v>120</v>
      </c>
      <c r="AU179" s="174" t="s">
        <v>81</v>
      </c>
      <c r="AV179" s="13" t="s">
        <v>81</v>
      </c>
      <c r="AW179" s="13" t="s">
        <v>28</v>
      </c>
      <c r="AX179" s="13" t="s">
        <v>71</v>
      </c>
      <c r="AY179" s="174" t="s">
        <v>112</v>
      </c>
    </row>
    <row r="180" spans="1:65" s="14" customFormat="1">
      <c r="B180" s="181"/>
      <c r="D180" s="173" t="s">
        <v>120</v>
      </c>
      <c r="E180" s="182" t="s">
        <v>1</v>
      </c>
      <c r="F180" s="183" t="s">
        <v>122</v>
      </c>
      <c r="H180" s="184">
        <v>1.6E-2</v>
      </c>
      <c r="I180" s="185"/>
      <c r="L180" s="181"/>
      <c r="M180" s="186"/>
      <c r="N180" s="187"/>
      <c r="O180" s="187"/>
      <c r="P180" s="187"/>
      <c r="Q180" s="187"/>
      <c r="R180" s="187"/>
      <c r="S180" s="187"/>
      <c r="T180" s="188"/>
      <c r="AT180" s="182" t="s">
        <v>120</v>
      </c>
      <c r="AU180" s="182" t="s">
        <v>81</v>
      </c>
      <c r="AV180" s="14" t="s">
        <v>119</v>
      </c>
      <c r="AW180" s="14" t="s">
        <v>28</v>
      </c>
      <c r="AX180" s="14" t="s">
        <v>79</v>
      </c>
      <c r="AY180" s="182" t="s">
        <v>112</v>
      </c>
    </row>
    <row r="181" spans="1:65" s="2" customFormat="1" ht="21.6" customHeight="1">
      <c r="A181" s="32"/>
      <c r="B181" s="157"/>
      <c r="C181" s="158">
        <v>22</v>
      </c>
      <c r="D181" s="158" t="s">
        <v>115</v>
      </c>
      <c r="E181" s="159" t="s">
        <v>211</v>
      </c>
      <c r="F181" s="160" t="s">
        <v>212</v>
      </c>
      <c r="G181" s="161" t="s">
        <v>188</v>
      </c>
      <c r="H181" s="162">
        <v>572</v>
      </c>
      <c r="I181" s="163"/>
      <c r="J181" s="164">
        <f>ROUND(I181*H181,2)</f>
        <v>0</v>
      </c>
      <c r="K181" s="165"/>
      <c r="L181" s="33"/>
      <c r="M181" s="166" t="s">
        <v>1</v>
      </c>
      <c r="N181" s="167" t="s">
        <v>36</v>
      </c>
      <c r="O181" s="58"/>
      <c r="P181" s="168">
        <f>O181*H181</f>
        <v>0</v>
      </c>
      <c r="Q181" s="168">
        <v>0</v>
      </c>
      <c r="R181" s="168">
        <f>Q181*H181</f>
        <v>0</v>
      </c>
      <c r="S181" s="168">
        <v>0</v>
      </c>
      <c r="T181" s="169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70" t="s">
        <v>119</v>
      </c>
      <c r="AT181" s="170" t="s">
        <v>115</v>
      </c>
      <c r="AU181" s="170" t="s">
        <v>81</v>
      </c>
      <c r="AY181" s="17" t="s">
        <v>112</v>
      </c>
      <c r="BE181" s="171">
        <f>IF(N181="základní",J181,0)</f>
        <v>0</v>
      </c>
      <c r="BF181" s="171">
        <f>IF(N181="snížená",J181,0)</f>
        <v>0</v>
      </c>
      <c r="BG181" s="171">
        <f>IF(N181="zákl. přenesená",J181,0)</f>
        <v>0</v>
      </c>
      <c r="BH181" s="171">
        <f>IF(N181="sníž. přenesená",J181,0)</f>
        <v>0</v>
      </c>
      <c r="BI181" s="171">
        <f>IF(N181="nulová",J181,0)</f>
        <v>0</v>
      </c>
      <c r="BJ181" s="17" t="s">
        <v>79</v>
      </c>
      <c r="BK181" s="171">
        <f>ROUND(I181*H181,2)</f>
        <v>0</v>
      </c>
      <c r="BL181" s="17" t="s">
        <v>119</v>
      </c>
      <c r="BM181" s="170" t="s">
        <v>213</v>
      </c>
    </row>
    <row r="182" spans="1:65" s="13" customFormat="1">
      <c r="B182" s="172"/>
      <c r="D182" s="173" t="s">
        <v>120</v>
      </c>
      <c r="E182" s="174" t="s">
        <v>1</v>
      </c>
      <c r="F182" s="175" t="s">
        <v>214</v>
      </c>
      <c r="H182" s="176">
        <v>572</v>
      </c>
      <c r="I182" s="177"/>
      <c r="L182" s="172"/>
      <c r="M182" s="178"/>
      <c r="N182" s="179"/>
      <c r="O182" s="179"/>
      <c r="P182" s="179"/>
      <c r="Q182" s="179"/>
      <c r="R182" s="179"/>
      <c r="S182" s="179"/>
      <c r="T182" s="180"/>
      <c r="AT182" s="174" t="s">
        <v>120</v>
      </c>
      <c r="AU182" s="174" t="s">
        <v>81</v>
      </c>
      <c r="AV182" s="13" t="s">
        <v>81</v>
      </c>
      <c r="AW182" s="13" t="s">
        <v>28</v>
      </c>
      <c r="AX182" s="13" t="s">
        <v>71</v>
      </c>
      <c r="AY182" s="174" t="s">
        <v>112</v>
      </c>
    </row>
    <row r="183" spans="1:65" s="14" customFormat="1">
      <c r="B183" s="181"/>
      <c r="D183" s="173" t="s">
        <v>120</v>
      </c>
      <c r="E183" s="182" t="s">
        <v>1</v>
      </c>
      <c r="F183" s="183" t="s">
        <v>122</v>
      </c>
      <c r="H183" s="184">
        <v>572</v>
      </c>
      <c r="I183" s="185"/>
      <c r="L183" s="181"/>
      <c r="M183" s="186"/>
      <c r="N183" s="187"/>
      <c r="O183" s="187"/>
      <c r="P183" s="187"/>
      <c r="Q183" s="187"/>
      <c r="R183" s="187"/>
      <c r="S183" s="187"/>
      <c r="T183" s="188"/>
      <c r="AT183" s="182" t="s">
        <v>120</v>
      </c>
      <c r="AU183" s="182" t="s">
        <v>81</v>
      </c>
      <c r="AV183" s="14" t="s">
        <v>119</v>
      </c>
      <c r="AW183" s="14" t="s">
        <v>28</v>
      </c>
      <c r="AX183" s="14" t="s">
        <v>79</v>
      </c>
      <c r="AY183" s="182" t="s">
        <v>112</v>
      </c>
    </row>
    <row r="184" spans="1:65" s="2" customFormat="1" ht="14.45" customHeight="1">
      <c r="A184" s="32"/>
      <c r="B184" s="157"/>
      <c r="C184" s="158">
        <v>23</v>
      </c>
      <c r="D184" s="158" t="s">
        <v>115</v>
      </c>
      <c r="E184" s="159" t="s">
        <v>215</v>
      </c>
      <c r="F184" s="160" t="s">
        <v>216</v>
      </c>
      <c r="G184" s="161" t="s">
        <v>137</v>
      </c>
      <c r="H184" s="162">
        <v>10</v>
      </c>
      <c r="I184" s="163"/>
      <c r="J184" s="164">
        <f>ROUND(I184*H184,2)</f>
        <v>0</v>
      </c>
      <c r="K184" s="165"/>
      <c r="L184" s="33"/>
      <c r="M184" s="166" t="s">
        <v>1</v>
      </c>
      <c r="N184" s="167" t="s">
        <v>36</v>
      </c>
      <c r="O184" s="58"/>
      <c r="P184" s="168">
        <f>O184*H184</f>
        <v>0</v>
      </c>
      <c r="Q184" s="168">
        <v>0</v>
      </c>
      <c r="R184" s="168">
        <f>Q184*H184</f>
        <v>0</v>
      </c>
      <c r="S184" s="168">
        <v>0</v>
      </c>
      <c r="T184" s="169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70" t="s">
        <v>119</v>
      </c>
      <c r="AT184" s="170" t="s">
        <v>115</v>
      </c>
      <c r="AU184" s="170" t="s">
        <v>81</v>
      </c>
      <c r="AY184" s="17" t="s">
        <v>112</v>
      </c>
      <c r="BE184" s="171">
        <f>IF(N184="základní",J184,0)</f>
        <v>0</v>
      </c>
      <c r="BF184" s="171">
        <f>IF(N184="snížená",J184,0)</f>
        <v>0</v>
      </c>
      <c r="BG184" s="171">
        <f>IF(N184="zákl. přenesená",J184,0)</f>
        <v>0</v>
      </c>
      <c r="BH184" s="171">
        <f>IF(N184="sníž. přenesená",J184,0)</f>
        <v>0</v>
      </c>
      <c r="BI184" s="171">
        <f>IF(N184="nulová",J184,0)</f>
        <v>0</v>
      </c>
      <c r="BJ184" s="17" t="s">
        <v>79</v>
      </c>
      <c r="BK184" s="171">
        <f>ROUND(I184*H184,2)</f>
        <v>0</v>
      </c>
      <c r="BL184" s="17" t="s">
        <v>119</v>
      </c>
      <c r="BM184" s="170" t="s">
        <v>217</v>
      </c>
    </row>
    <row r="185" spans="1:65" s="13" customFormat="1">
      <c r="B185" s="172"/>
      <c r="D185" s="173" t="s">
        <v>120</v>
      </c>
      <c r="E185" s="174" t="s">
        <v>1</v>
      </c>
      <c r="F185" s="175" t="s">
        <v>218</v>
      </c>
      <c r="H185" s="176">
        <v>10</v>
      </c>
      <c r="I185" s="177"/>
      <c r="L185" s="172"/>
      <c r="M185" s="178"/>
      <c r="N185" s="179"/>
      <c r="O185" s="179"/>
      <c r="P185" s="179"/>
      <c r="Q185" s="179"/>
      <c r="R185" s="179"/>
      <c r="S185" s="179"/>
      <c r="T185" s="180"/>
      <c r="AT185" s="174" t="s">
        <v>120</v>
      </c>
      <c r="AU185" s="174" t="s">
        <v>81</v>
      </c>
      <c r="AV185" s="13" t="s">
        <v>81</v>
      </c>
      <c r="AW185" s="13" t="s">
        <v>28</v>
      </c>
      <c r="AX185" s="13" t="s">
        <v>71</v>
      </c>
      <c r="AY185" s="174" t="s">
        <v>112</v>
      </c>
    </row>
    <row r="186" spans="1:65" s="14" customFormat="1">
      <c r="B186" s="181"/>
      <c r="D186" s="173" t="s">
        <v>120</v>
      </c>
      <c r="E186" s="182" t="s">
        <v>1</v>
      </c>
      <c r="F186" s="183" t="s">
        <v>122</v>
      </c>
      <c r="H186" s="184">
        <v>10</v>
      </c>
      <c r="I186" s="185"/>
      <c r="L186" s="181"/>
      <c r="M186" s="186"/>
      <c r="N186" s="187"/>
      <c r="O186" s="187"/>
      <c r="P186" s="187"/>
      <c r="Q186" s="187"/>
      <c r="R186" s="187"/>
      <c r="S186" s="187"/>
      <c r="T186" s="188"/>
      <c r="AT186" s="182" t="s">
        <v>120</v>
      </c>
      <c r="AU186" s="182" t="s">
        <v>81</v>
      </c>
      <c r="AV186" s="14" t="s">
        <v>119</v>
      </c>
      <c r="AW186" s="14" t="s">
        <v>28</v>
      </c>
      <c r="AX186" s="14" t="s">
        <v>79</v>
      </c>
      <c r="AY186" s="182" t="s">
        <v>112</v>
      </c>
    </row>
    <row r="187" spans="1:65" s="2" customFormat="1" ht="21.6" customHeight="1">
      <c r="A187" s="32"/>
      <c r="B187" s="157"/>
      <c r="C187" s="158">
        <v>24</v>
      </c>
      <c r="D187" s="158" t="s">
        <v>115</v>
      </c>
      <c r="E187" s="159" t="s">
        <v>219</v>
      </c>
      <c r="F187" s="160" t="s">
        <v>220</v>
      </c>
      <c r="G187" s="161" t="s">
        <v>221</v>
      </c>
      <c r="H187" s="162">
        <v>24</v>
      </c>
      <c r="I187" s="163"/>
      <c r="J187" s="164">
        <f>ROUND(I187*H187,2)</f>
        <v>0</v>
      </c>
      <c r="K187" s="165"/>
      <c r="L187" s="33"/>
      <c r="M187" s="166" t="s">
        <v>1</v>
      </c>
      <c r="N187" s="167" t="s">
        <v>36</v>
      </c>
      <c r="O187" s="58"/>
      <c r="P187" s="168">
        <f>O187*H187</f>
        <v>0</v>
      </c>
      <c r="Q187" s="168">
        <v>0</v>
      </c>
      <c r="R187" s="168">
        <f>Q187*H187</f>
        <v>0</v>
      </c>
      <c r="S187" s="168">
        <v>0</v>
      </c>
      <c r="T187" s="169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70" t="s">
        <v>119</v>
      </c>
      <c r="AT187" s="170" t="s">
        <v>115</v>
      </c>
      <c r="AU187" s="170" t="s">
        <v>81</v>
      </c>
      <c r="AY187" s="17" t="s">
        <v>112</v>
      </c>
      <c r="BE187" s="171">
        <f>IF(N187="základní",J187,0)</f>
        <v>0</v>
      </c>
      <c r="BF187" s="171">
        <f>IF(N187="snížená",J187,0)</f>
        <v>0</v>
      </c>
      <c r="BG187" s="171">
        <f>IF(N187="zákl. přenesená",J187,0)</f>
        <v>0</v>
      </c>
      <c r="BH187" s="171">
        <f>IF(N187="sníž. přenesená",J187,0)</f>
        <v>0</v>
      </c>
      <c r="BI187" s="171">
        <f>IF(N187="nulová",J187,0)</f>
        <v>0</v>
      </c>
      <c r="BJ187" s="17" t="s">
        <v>79</v>
      </c>
      <c r="BK187" s="171">
        <f>ROUND(I187*H187,2)</f>
        <v>0</v>
      </c>
      <c r="BL187" s="17" t="s">
        <v>119</v>
      </c>
      <c r="BM187" s="170" t="s">
        <v>222</v>
      </c>
    </row>
    <row r="188" spans="1:65" s="13" customFormat="1">
      <c r="B188" s="172"/>
      <c r="D188" s="173" t="s">
        <v>120</v>
      </c>
      <c r="E188" s="174" t="s">
        <v>1</v>
      </c>
      <c r="F188" s="175" t="s">
        <v>171</v>
      </c>
      <c r="H188" s="176">
        <v>24</v>
      </c>
      <c r="I188" s="177"/>
      <c r="L188" s="172"/>
      <c r="M188" s="178"/>
      <c r="N188" s="179"/>
      <c r="O188" s="179"/>
      <c r="P188" s="179"/>
      <c r="Q188" s="179"/>
      <c r="R188" s="179"/>
      <c r="S188" s="179"/>
      <c r="T188" s="180"/>
      <c r="AT188" s="174" t="s">
        <v>120</v>
      </c>
      <c r="AU188" s="174" t="s">
        <v>81</v>
      </c>
      <c r="AV188" s="13" t="s">
        <v>81</v>
      </c>
      <c r="AW188" s="13" t="s">
        <v>28</v>
      </c>
      <c r="AX188" s="13" t="s">
        <v>71</v>
      </c>
      <c r="AY188" s="174" t="s">
        <v>112</v>
      </c>
    </row>
    <row r="189" spans="1:65" s="14" customFormat="1">
      <c r="B189" s="181"/>
      <c r="D189" s="173" t="s">
        <v>120</v>
      </c>
      <c r="E189" s="182" t="s">
        <v>1</v>
      </c>
      <c r="F189" s="183" t="s">
        <v>122</v>
      </c>
      <c r="H189" s="184">
        <v>24</v>
      </c>
      <c r="I189" s="185"/>
      <c r="L189" s="181"/>
      <c r="M189" s="186"/>
      <c r="N189" s="187"/>
      <c r="O189" s="187"/>
      <c r="P189" s="187"/>
      <c r="Q189" s="187"/>
      <c r="R189" s="187"/>
      <c r="S189" s="187"/>
      <c r="T189" s="188"/>
      <c r="AT189" s="182" t="s">
        <v>120</v>
      </c>
      <c r="AU189" s="182" t="s">
        <v>81</v>
      </c>
      <c r="AV189" s="14" t="s">
        <v>119</v>
      </c>
      <c r="AW189" s="14" t="s">
        <v>28</v>
      </c>
      <c r="AX189" s="14" t="s">
        <v>79</v>
      </c>
      <c r="AY189" s="182" t="s">
        <v>112</v>
      </c>
    </row>
    <row r="190" spans="1:65" s="2" customFormat="1" ht="14.45" customHeight="1">
      <c r="A190" s="32"/>
      <c r="B190" s="157"/>
      <c r="C190" s="158">
        <v>25</v>
      </c>
      <c r="D190" s="158" t="s">
        <v>115</v>
      </c>
      <c r="E190" s="159" t="s">
        <v>223</v>
      </c>
      <c r="F190" s="160" t="s">
        <v>224</v>
      </c>
      <c r="G190" s="161" t="s">
        <v>195</v>
      </c>
      <c r="H190" s="162">
        <v>231</v>
      </c>
      <c r="I190" s="163"/>
      <c r="J190" s="164">
        <f>ROUND(I190*H190,2)</f>
        <v>0</v>
      </c>
      <c r="K190" s="165"/>
      <c r="L190" s="33"/>
      <c r="M190" s="166" t="s">
        <v>1</v>
      </c>
      <c r="N190" s="167" t="s">
        <v>36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</v>
      </c>
      <c r="T190" s="169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0" t="s">
        <v>119</v>
      </c>
      <c r="AT190" s="170" t="s">
        <v>115</v>
      </c>
      <c r="AU190" s="170" t="s">
        <v>81</v>
      </c>
      <c r="AY190" s="17" t="s">
        <v>112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7" t="s">
        <v>79</v>
      </c>
      <c r="BK190" s="171">
        <f>ROUND(I190*H190,2)</f>
        <v>0</v>
      </c>
      <c r="BL190" s="17" t="s">
        <v>119</v>
      </c>
      <c r="BM190" s="170" t="s">
        <v>225</v>
      </c>
    </row>
    <row r="191" spans="1:65" s="13" customFormat="1">
      <c r="B191" s="172"/>
      <c r="D191" s="173" t="s">
        <v>120</v>
      </c>
      <c r="E191" s="174" t="s">
        <v>1</v>
      </c>
      <c r="F191" s="175" t="s">
        <v>226</v>
      </c>
      <c r="H191" s="176">
        <v>231</v>
      </c>
      <c r="I191" s="177"/>
      <c r="L191" s="172"/>
      <c r="M191" s="178"/>
      <c r="N191" s="179"/>
      <c r="O191" s="179"/>
      <c r="P191" s="179"/>
      <c r="Q191" s="179"/>
      <c r="R191" s="179"/>
      <c r="S191" s="179"/>
      <c r="T191" s="180"/>
      <c r="AT191" s="174" t="s">
        <v>120</v>
      </c>
      <c r="AU191" s="174" t="s">
        <v>81</v>
      </c>
      <c r="AV191" s="13" t="s">
        <v>81</v>
      </c>
      <c r="AW191" s="13" t="s">
        <v>28</v>
      </c>
      <c r="AX191" s="13" t="s">
        <v>71</v>
      </c>
      <c r="AY191" s="174" t="s">
        <v>112</v>
      </c>
    </row>
    <row r="192" spans="1:65" s="14" customFormat="1">
      <c r="B192" s="181"/>
      <c r="D192" s="173" t="s">
        <v>120</v>
      </c>
      <c r="E192" s="182" t="s">
        <v>1</v>
      </c>
      <c r="F192" s="183" t="s">
        <v>122</v>
      </c>
      <c r="H192" s="184">
        <v>231</v>
      </c>
      <c r="I192" s="185"/>
      <c r="L192" s="181"/>
      <c r="M192" s="186"/>
      <c r="N192" s="187"/>
      <c r="O192" s="187"/>
      <c r="P192" s="187"/>
      <c r="Q192" s="187"/>
      <c r="R192" s="187"/>
      <c r="S192" s="187"/>
      <c r="T192" s="188"/>
      <c r="AT192" s="182" t="s">
        <v>120</v>
      </c>
      <c r="AU192" s="182" t="s">
        <v>81</v>
      </c>
      <c r="AV192" s="14" t="s">
        <v>119</v>
      </c>
      <c r="AW192" s="14" t="s">
        <v>28</v>
      </c>
      <c r="AX192" s="14" t="s">
        <v>79</v>
      </c>
      <c r="AY192" s="182" t="s">
        <v>112</v>
      </c>
    </row>
    <row r="193" spans="1:65" s="2" customFormat="1" ht="14.45" customHeight="1">
      <c r="A193" s="32"/>
      <c r="B193" s="157"/>
      <c r="C193" s="189">
        <v>26</v>
      </c>
      <c r="D193" s="189" t="s">
        <v>154</v>
      </c>
      <c r="E193" s="190" t="s">
        <v>227</v>
      </c>
      <c r="F193" s="191" t="s">
        <v>228</v>
      </c>
      <c r="G193" s="192" t="s">
        <v>137</v>
      </c>
      <c r="H193" s="193">
        <v>1422</v>
      </c>
      <c r="I193" s="194"/>
      <c r="J193" s="195">
        <f>ROUND(I193*H193,2)</f>
        <v>0</v>
      </c>
      <c r="K193" s="196"/>
      <c r="L193" s="197"/>
      <c r="M193" s="198" t="s">
        <v>1</v>
      </c>
      <c r="N193" s="199" t="s">
        <v>36</v>
      </c>
      <c r="O193" s="58"/>
      <c r="P193" s="168">
        <f>O193*H193</f>
        <v>0</v>
      </c>
      <c r="Q193" s="168">
        <v>0</v>
      </c>
      <c r="R193" s="168">
        <f>Q193*H193</f>
        <v>0</v>
      </c>
      <c r="S193" s="168">
        <v>0</v>
      </c>
      <c r="T193" s="16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0" t="s">
        <v>133</v>
      </c>
      <c r="AT193" s="170" t="s">
        <v>154</v>
      </c>
      <c r="AU193" s="170" t="s">
        <v>81</v>
      </c>
      <c r="AY193" s="17" t="s">
        <v>112</v>
      </c>
      <c r="BE193" s="171">
        <f>IF(N193="základní",J193,0)</f>
        <v>0</v>
      </c>
      <c r="BF193" s="171">
        <f>IF(N193="snížená",J193,0)</f>
        <v>0</v>
      </c>
      <c r="BG193" s="171">
        <f>IF(N193="zákl. přenesená",J193,0)</f>
        <v>0</v>
      </c>
      <c r="BH193" s="171">
        <f>IF(N193="sníž. přenesená",J193,0)</f>
        <v>0</v>
      </c>
      <c r="BI193" s="171">
        <f>IF(N193="nulová",J193,0)</f>
        <v>0</v>
      </c>
      <c r="BJ193" s="17" t="s">
        <v>79</v>
      </c>
      <c r="BK193" s="171">
        <f>ROUND(I193*H193,2)</f>
        <v>0</v>
      </c>
      <c r="BL193" s="17" t="s">
        <v>119</v>
      </c>
      <c r="BM193" s="170" t="s">
        <v>229</v>
      </c>
    </row>
    <row r="194" spans="1:65" s="13" customFormat="1">
      <c r="B194" s="172"/>
      <c r="D194" s="173" t="s">
        <v>120</v>
      </c>
      <c r="E194" s="174" t="s">
        <v>1</v>
      </c>
      <c r="F194" s="175" t="s">
        <v>230</v>
      </c>
      <c r="H194" s="176">
        <v>1422</v>
      </c>
      <c r="I194" s="177"/>
      <c r="L194" s="172"/>
      <c r="M194" s="178"/>
      <c r="N194" s="179"/>
      <c r="O194" s="179"/>
      <c r="P194" s="179"/>
      <c r="Q194" s="179"/>
      <c r="R194" s="179"/>
      <c r="S194" s="179"/>
      <c r="T194" s="180"/>
      <c r="AT194" s="174" t="s">
        <v>120</v>
      </c>
      <c r="AU194" s="174" t="s">
        <v>81</v>
      </c>
      <c r="AV194" s="13" t="s">
        <v>81</v>
      </c>
      <c r="AW194" s="13" t="s">
        <v>28</v>
      </c>
      <c r="AX194" s="13" t="s">
        <v>71</v>
      </c>
      <c r="AY194" s="174" t="s">
        <v>112</v>
      </c>
    </row>
    <row r="195" spans="1:65" s="14" customFormat="1">
      <c r="B195" s="181"/>
      <c r="D195" s="173" t="s">
        <v>120</v>
      </c>
      <c r="E195" s="182" t="s">
        <v>1</v>
      </c>
      <c r="F195" s="183" t="s">
        <v>122</v>
      </c>
      <c r="H195" s="184">
        <v>1422</v>
      </c>
      <c r="I195" s="185"/>
      <c r="L195" s="181"/>
      <c r="M195" s="186"/>
      <c r="N195" s="187"/>
      <c r="O195" s="187"/>
      <c r="P195" s="187"/>
      <c r="Q195" s="187"/>
      <c r="R195" s="187"/>
      <c r="S195" s="187"/>
      <c r="T195" s="188"/>
      <c r="AT195" s="182" t="s">
        <v>120</v>
      </c>
      <c r="AU195" s="182" t="s">
        <v>81</v>
      </c>
      <c r="AV195" s="14" t="s">
        <v>119</v>
      </c>
      <c r="AW195" s="14" t="s">
        <v>28</v>
      </c>
      <c r="AX195" s="14" t="s">
        <v>79</v>
      </c>
      <c r="AY195" s="182" t="s">
        <v>112</v>
      </c>
    </row>
    <row r="196" spans="1:65" s="2" customFormat="1" ht="21.6" customHeight="1">
      <c r="A196" s="32"/>
      <c r="B196" s="157"/>
      <c r="C196" s="189">
        <v>27</v>
      </c>
      <c r="D196" s="189" t="s">
        <v>154</v>
      </c>
      <c r="E196" s="190" t="s">
        <v>231</v>
      </c>
      <c r="F196" s="191" t="s">
        <v>232</v>
      </c>
      <c r="G196" s="192" t="s">
        <v>137</v>
      </c>
      <c r="H196" s="193">
        <v>1422</v>
      </c>
      <c r="I196" s="194"/>
      <c r="J196" s="195">
        <f>ROUND(I196*H196,2)</f>
        <v>0</v>
      </c>
      <c r="K196" s="196"/>
      <c r="L196" s="197"/>
      <c r="M196" s="198" t="s">
        <v>1</v>
      </c>
      <c r="N196" s="199" t="s">
        <v>36</v>
      </c>
      <c r="O196" s="58"/>
      <c r="P196" s="168">
        <f>O196*H196</f>
        <v>0</v>
      </c>
      <c r="Q196" s="168">
        <v>0</v>
      </c>
      <c r="R196" s="168">
        <f>Q196*H196</f>
        <v>0</v>
      </c>
      <c r="S196" s="168">
        <v>0</v>
      </c>
      <c r="T196" s="169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0" t="s">
        <v>133</v>
      </c>
      <c r="AT196" s="170" t="s">
        <v>154</v>
      </c>
      <c r="AU196" s="170" t="s">
        <v>81</v>
      </c>
      <c r="AY196" s="17" t="s">
        <v>112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7" t="s">
        <v>79</v>
      </c>
      <c r="BK196" s="171">
        <f>ROUND(I196*H196,2)</f>
        <v>0</v>
      </c>
      <c r="BL196" s="17" t="s">
        <v>119</v>
      </c>
      <c r="BM196" s="170" t="s">
        <v>233</v>
      </c>
    </row>
    <row r="197" spans="1:65" s="13" customFormat="1">
      <c r="B197" s="172"/>
      <c r="D197" s="173" t="s">
        <v>120</v>
      </c>
      <c r="E197" s="174" t="s">
        <v>1</v>
      </c>
      <c r="F197" s="175" t="s">
        <v>230</v>
      </c>
      <c r="H197" s="176">
        <v>1422</v>
      </c>
      <c r="I197" s="177"/>
      <c r="L197" s="172"/>
      <c r="M197" s="178"/>
      <c r="N197" s="179"/>
      <c r="O197" s="179"/>
      <c r="P197" s="179"/>
      <c r="Q197" s="179"/>
      <c r="R197" s="179"/>
      <c r="S197" s="179"/>
      <c r="T197" s="180"/>
      <c r="AT197" s="174" t="s">
        <v>120</v>
      </c>
      <c r="AU197" s="174" t="s">
        <v>81</v>
      </c>
      <c r="AV197" s="13" t="s">
        <v>81</v>
      </c>
      <c r="AW197" s="13" t="s">
        <v>28</v>
      </c>
      <c r="AX197" s="13" t="s">
        <v>71</v>
      </c>
      <c r="AY197" s="174" t="s">
        <v>112</v>
      </c>
    </row>
    <row r="198" spans="1:65" s="14" customFormat="1">
      <c r="B198" s="181"/>
      <c r="D198" s="173" t="s">
        <v>120</v>
      </c>
      <c r="E198" s="182" t="s">
        <v>1</v>
      </c>
      <c r="F198" s="183" t="s">
        <v>122</v>
      </c>
      <c r="H198" s="184">
        <v>1422</v>
      </c>
      <c r="I198" s="185"/>
      <c r="L198" s="181"/>
      <c r="M198" s="186"/>
      <c r="N198" s="187"/>
      <c r="O198" s="187"/>
      <c r="P198" s="187"/>
      <c r="Q198" s="187"/>
      <c r="R198" s="187"/>
      <c r="S198" s="187"/>
      <c r="T198" s="188"/>
      <c r="AT198" s="182" t="s">
        <v>120</v>
      </c>
      <c r="AU198" s="182" t="s">
        <v>81</v>
      </c>
      <c r="AV198" s="14" t="s">
        <v>119</v>
      </c>
      <c r="AW198" s="14" t="s">
        <v>28</v>
      </c>
      <c r="AX198" s="14" t="s">
        <v>79</v>
      </c>
      <c r="AY198" s="182" t="s">
        <v>112</v>
      </c>
    </row>
    <row r="199" spans="1:65" s="2" customFormat="1" ht="21.6" customHeight="1">
      <c r="A199" s="32"/>
      <c r="B199" s="157"/>
      <c r="C199" s="189">
        <v>28</v>
      </c>
      <c r="D199" s="189" t="s">
        <v>154</v>
      </c>
      <c r="E199" s="190" t="s">
        <v>234</v>
      </c>
      <c r="F199" s="191" t="s">
        <v>235</v>
      </c>
      <c r="G199" s="192" t="s">
        <v>137</v>
      </c>
      <c r="H199" s="193">
        <v>363</v>
      </c>
      <c r="I199" s="194"/>
      <c r="J199" s="195">
        <f>ROUND(I199*H199,2)</f>
        <v>0</v>
      </c>
      <c r="K199" s="196"/>
      <c r="L199" s="197"/>
      <c r="M199" s="198" t="s">
        <v>1</v>
      </c>
      <c r="N199" s="199" t="s">
        <v>36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133</v>
      </c>
      <c r="AT199" s="170" t="s">
        <v>154</v>
      </c>
      <c r="AU199" s="170" t="s">
        <v>81</v>
      </c>
      <c r="AY199" s="17" t="s">
        <v>112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79</v>
      </c>
      <c r="BK199" s="171">
        <f>ROUND(I199*H199,2)</f>
        <v>0</v>
      </c>
      <c r="BL199" s="17" t="s">
        <v>119</v>
      </c>
      <c r="BM199" s="170" t="s">
        <v>236</v>
      </c>
    </row>
    <row r="200" spans="1:65" s="13" customFormat="1">
      <c r="B200" s="172"/>
      <c r="D200" s="173" t="s">
        <v>120</v>
      </c>
      <c r="E200" s="174" t="s">
        <v>1</v>
      </c>
      <c r="F200" s="175" t="s">
        <v>237</v>
      </c>
      <c r="H200" s="176">
        <v>363</v>
      </c>
      <c r="I200" s="177"/>
      <c r="L200" s="172"/>
      <c r="M200" s="178"/>
      <c r="N200" s="179"/>
      <c r="O200" s="179"/>
      <c r="P200" s="179"/>
      <c r="Q200" s="179"/>
      <c r="R200" s="179"/>
      <c r="S200" s="179"/>
      <c r="T200" s="180"/>
      <c r="AT200" s="174" t="s">
        <v>120</v>
      </c>
      <c r="AU200" s="174" t="s">
        <v>81</v>
      </c>
      <c r="AV200" s="13" t="s">
        <v>81</v>
      </c>
      <c r="AW200" s="13" t="s">
        <v>28</v>
      </c>
      <c r="AX200" s="13" t="s">
        <v>71</v>
      </c>
      <c r="AY200" s="174" t="s">
        <v>112</v>
      </c>
    </row>
    <row r="201" spans="1:65" s="14" customFormat="1">
      <c r="B201" s="181"/>
      <c r="D201" s="173" t="s">
        <v>120</v>
      </c>
      <c r="E201" s="182" t="s">
        <v>1</v>
      </c>
      <c r="F201" s="183" t="s">
        <v>122</v>
      </c>
      <c r="H201" s="184">
        <v>363</v>
      </c>
      <c r="I201" s="185"/>
      <c r="L201" s="181"/>
      <c r="M201" s="186"/>
      <c r="N201" s="187"/>
      <c r="O201" s="187"/>
      <c r="P201" s="187"/>
      <c r="Q201" s="187"/>
      <c r="R201" s="187"/>
      <c r="S201" s="187"/>
      <c r="T201" s="188"/>
      <c r="AT201" s="182" t="s">
        <v>120</v>
      </c>
      <c r="AU201" s="182" t="s">
        <v>81</v>
      </c>
      <c r="AV201" s="14" t="s">
        <v>119</v>
      </c>
      <c r="AW201" s="14" t="s">
        <v>28</v>
      </c>
      <c r="AX201" s="14" t="s">
        <v>79</v>
      </c>
      <c r="AY201" s="182" t="s">
        <v>112</v>
      </c>
    </row>
    <row r="202" spans="1:65" s="2" customFormat="1" ht="21.6" customHeight="1">
      <c r="A202" s="32"/>
      <c r="B202" s="157"/>
      <c r="C202" s="158">
        <v>29</v>
      </c>
      <c r="D202" s="158" t="s">
        <v>115</v>
      </c>
      <c r="E202" s="159" t="s">
        <v>238</v>
      </c>
      <c r="F202" s="160" t="s">
        <v>239</v>
      </c>
      <c r="G202" s="161" t="s">
        <v>204</v>
      </c>
      <c r="H202" s="162">
        <v>0.72399999999999998</v>
      </c>
      <c r="I202" s="163"/>
      <c r="J202" s="164">
        <f>ROUND(I202*H202,2)</f>
        <v>0</v>
      </c>
      <c r="K202" s="165"/>
      <c r="L202" s="33"/>
      <c r="M202" s="166" t="s">
        <v>1</v>
      </c>
      <c r="N202" s="167" t="s">
        <v>36</v>
      </c>
      <c r="O202" s="58"/>
      <c r="P202" s="168">
        <f>O202*H202</f>
        <v>0</v>
      </c>
      <c r="Q202" s="168">
        <v>0</v>
      </c>
      <c r="R202" s="168">
        <f>Q202*H202</f>
        <v>0</v>
      </c>
      <c r="S202" s="168">
        <v>0</v>
      </c>
      <c r="T202" s="169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70" t="s">
        <v>119</v>
      </c>
      <c r="AT202" s="170" t="s">
        <v>115</v>
      </c>
      <c r="AU202" s="170" t="s">
        <v>81</v>
      </c>
      <c r="AY202" s="17" t="s">
        <v>112</v>
      </c>
      <c r="BE202" s="171">
        <f>IF(N202="základní",J202,0)</f>
        <v>0</v>
      </c>
      <c r="BF202" s="171">
        <f>IF(N202="snížená",J202,0)</f>
        <v>0</v>
      </c>
      <c r="BG202" s="171">
        <f>IF(N202="zákl. přenesená",J202,0)</f>
        <v>0</v>
      </c>
      <c r="BH202" s="171">
        <f>IF(N202="sníž. přenesená",J202,0)</f>
        <v>0</v>
      </c>
      <c r="BI202" s="171">
        <f>IF(N202="nulová",J202,0)</f>
        <v>0</v>
      </c>
      <c r="BJ202" s="17" t="s">
        <v>79</v>
      </c>
      <c r="BK202" s="171">
        <f>ROUND(I202*H202,2)</f>
        <v>0</v>
      </c>
      <c r="BL202" s="17" t="s">
        <v>119</v>
      </c>
      <c r="BM202" s="170" t="s">
        <v>240</v>
      </c>
    </row>
    <row r="203" spans="1:65" s="13" customFormat="1">
      <c r="B203" s="172"/>
      <c r="D203" s="173" t="s">
        <v>120</v>
      </c>
      <c r="E203" s="174" t="s">
        <v>1</v>
      </c>
      <c r="F203" s="175" t="s">
        <v>241</v>
      </c>
      <c r="H203" s="176">
        <v>0.72399999999999998</v>
      </c>
      <c r="I203" s="177"/>
      <c r="L203" s="172"/>
      <c r="M203" s="178"/>
      <c r="N203" s="179"/>
      <c r="O203" s="179"/>
      <c r="P203" s="179"/>
      <c r="Q203" s="179"/>
      <c r="R203" s="179"/>
      <c r="S203" s="179"/>
      <c r="T203" s="180"/>
      <c r="AT203" s="174" t="s">
        <v>120</v>
      </c>
      <c r="AU203" s="174" t="s">
        <v>81</v>
      </c>
      <c r="AV203" s="13" t="s">
        <v>81</v>
      </c>
      <c r="AW203" s="13" t="s">
        <v>28</v>
      </c>
      <c r="AX203" s="13" t="s">
        <v>71</v>
      </c>
      <c r="AY203" s="174" t="s">
        <v>112</v>
      </c>
    </row>
    <row r="204" spans="1:65" s="14" customFormat="1">
      <c r="B204" s="181"/>
      <c r="D204" s="173" t="s">
        <v>120</v>
      </c>
      <c r="E204" s="182" t="s">
        <v>1</v>
      </c>
      <c r="F204" s="183" t="s">
        <v>122</v>
      </c>
      <c r="H204" s="184">
        <v>0.72399999999999998</v>
      </c>
      <c r="I204" s="185"/>
      <c r="L204" s="181"/>
      <c r="M204" s="186"/>
      <c r="N204" s="187"/>
      <c r="O204" s="187"/>
      <c r="P204" s="187"/>
      <c r="Q204" s="187"/>
      <c r="R204" s="187"/>
      <c r="S204" s="187"/>
      <c r="T204" s="188"/>
      <c r="AT204" s="182" t="s">
        <v>120</v>
      </c>
      <c r="AU204" s="182" t="s">
        <v>81</v>
      </c>
      <c r="AV204" s="14" t="s">
        <v>119</v>
      </c>
      <c r="AW204" s="14" t="s">
        <v>28</v>
      </c>
      <c r="AX204" s="14" t="s">
        <v>79</v>
      </c>
      <c r="AY204" s="182" t="s">
        <v>112</v>
      </c>
    </row>
    <row r="205" spans="1:65" s="2" customFormat="1" ht="21.6" customHeight="1">
      <c r="A205" s="32"/>
      <c r="B205" s="157"/>
      <c r="C205" s="158">
        <v>30</v>
      </c>
      <c r="D205" s="158" t="s">
        <v>115</v>
      </c>
      <c r="E205" s="159" t="s">
        <v>242</v>
      </c>
      <c r="F205" s="160" t="s">
        <v>243</v>
      </c>
      <c r="G205" s="161" t="s">
        <v>244</v>
      </c>
      <c r="H205" s="162">
        <v>10</v>
      </c>
      <c r="I205" s="163"/>
      <c r="J205" s="164">
        <f>ROUND(I205*H205,2)</f>
        <v>0</v>
      </c>
      <c r="K205" s="165"/>
      <c r="L205" s="33"/>
      <c r="M205" s="166" t="s">
        <v>1</v>
      </c>
      <c r="N205" s="167" t="s">
        <v>36</v>
      </c>
      <c r="O205" s="58"/>
      <c r="P205" s="168">
        <f>O205*H205</f>
        <v>0</v>
      </c>
      <c r="Q205" s="168">
        <v>0</v>
      </c>
      <c r="R205" s="168">
        <f>Q205*H205</f>
        <v>0</v>
      </c>
      <c r="S205" s="168">
        <v>0</v>
      </c>
      <c r="T205" s="169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70" t="s">
        <v>119</v>
      </c>
      <c r="AT205" s="170" t="s">
        <v>115</v>
      </c>
      <c r="AU205" s="170" t="s">
        <v>81</v>
      </c>
      <c r="AY205" s="17" t="s">
        <v>112</v>
      </c>
      <c r="BE205" s="171">
        <f>IF(N205="základní",J205,0)</f>
        <v>0</v>
      </c>
      <c r="BF205" s="171">
        <f>IF(N205="snížená",J205,0)</f>
        <v>0</v>
      </c>
      <c r="BG205" s="171">
        <f>IF(N205="zákl. přenesená",J205,0)</f>
        <v>0</v>
      </c>
      <c r="BH205" s="171">
        <f>IF(N205="sníž. přenesená",J205,0)</f>
        <v>0</v>
      </c>
      <c r="BI205" s="171">
        <f>IF(N205="nulová",J205,0)</f>
        <v>0</v>
      </c>
      <c r="BJ205" s="17" t="s">
        <v>79</v>
      </c>
      <c r="BK205" s="171">
        <f>ROUND(I205*H205,2)</f>
        <v>0</v>
      </c>
      <c r="BL205" s="17" t="s">
        <v>119</v>
      </c>
      <c r="BM205" s="170" t="s">
        <v>245</v>
      </c>
    </row>
    <row r="206" spans="1:65" s="13" customFormat="1" ht="22.5">
      <c r="B206" s="172"/>
      <c r="D206" s="173" t="s">
        <v>120</v>
      </c>
      <c r="E206" s="174" t="s">
        <v>1</v>
      </c>
      <c r="F206" s="175" t="s">
        <v>246</v>
      </c>
      <c r="H206" s="176">
        <v>10</v>
      </c>
      <c r="I206" s="177"/>
      <c r="L206" s="172"/>
      <c r="M206" s="178"/>
      <c r="N206" s="179"/>
      <c r="O206" s="179"/>
      <c r="P206" s="179"/>
      <c r="Q206" s="179"/>
      <c r="R206" s="179"/>
      <c r="S206" s="179"/>
      <c r="T206" s="180"/>
      <c r="AT206" s="174" t="s">
        <v>120</v>
      </c>
      <c r="AU206" s="174" t="s">
        <v>81</v>
      </c>
      <c r="AV206" s="13" t="s">
        <v>81</v>
      </c>
      <c r="AW206" s="13" t="s">
        <v>28</v>
      </c>
      <c r="AX206" s="13" t="s">
        <v>71</v>
      </c>
      <c r="AY206" s="174" t="s">
        <v>112</v>
      </c>
    </row>
    <row r="207" spans="1:65" s="14" customFormat="1">
      <c r="B207" s="181"/>
      <c r="D207" s="173" t="s">
        <v>120</v>
      </c>
      <c r="E207" s="182" t="s">
        <v>1</v>
      </c>
      <c r="F207" s="183" t="s">
        <v>122</v>
      </c>
      <c r="H207" s="184">
        <v>10</v>
      </c>
      <c r="I207" s="185"/>
      <c r="L207" s="181"/>
      <c r="M207" s="186"/>
      <c r="N207" s="187"/>
      <c r="O207" s="187"/>
      <c r="P207" s="187"/>
      <c r="Q207" s="187"/>
      <c r="R207" s="187"/>
      <c r="S207" s="187"/>
      <c r="T207" s="188"/>
      <c r="AT207" s="182" t="s">
        <v>120</v>
      </c>
      <c r="AU207" s="182" t="s">
        <v>81</v>
      </c>
      <c r="AV207" s="14" t="s">
        <v>119</v>
      </c>
      <c r="AW207" s="14" t="s">
        <v>28</v>
      </c>
      <c r="AX207" s="14" t="s">
        <v>79</v>
      </c>
      <c r="AY207" s="182" t="s">
        <v>112</v>
      </c>
    </row>
    <row r="208" spans="1:65" s="2" customFormat="1" ht="32.450000000000003" customHeight="1">
      <c r="A208" s="32"/>
      <c r="B208" s="157"/>
      <c r="C208" s="158">
        <v>31</v>
      </c>
      <c r="D208" s="158" t="s">
        <v>115</v>
      </c>
      <c r="E208" s="159" t="s">
        <v>247</v>
      </c>
      <c r="F208" s="160" t="s">
        <v>248</v>
      </c>
      <c r="G208" s="161" t="s">
        <v>244</v>
      </c>
      <c r="H208" s="162">
        <v>2</v>
      </c>
      <c r="I208" s="163"/>
      <c r="J208" s="164">
        <f>ROUND(I208*H208,2)</f>
        <v>0</v>
      </c>
      <c r="K208" s="165"/>
      <c r="L208" s="33"/>
      <c r="M208" s="166" t="s">
        <v>1</v>
      </c>
      <c r="N208" s="167" t="s">
        <v>36</v>
      </c>
      <c r="O208" s="58"/>
      <c r="P208" s="168">
        <f>O208*H208</f>
        <v>0</v>
      </c>
      <c r="Q208" s="168">
        <v>0</v>
      </c>
      <c r="R208" s="168">
        <f>Q208*H208</f>
        <v>0</v>
      </c>
      <c r="S208" s="168">
        <v>0</v>
      </c>
      <c r="T208" s="169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70" t="s">
        <v>119</v>
      </c>
      <c r="AT208" s="170" t="s">
        <v>115</v>
      </c>
      <c r="AU208" s="170" t="s">
        <v>81</v>
      </c>
      <c r="AY208" s="17" t="s">
        <v>112</v>
      </c>
      <c r="BE208" s="171">
        <f>IF(N208="základní",J208,0)</f>
        <v>0</v>
      </c>
      <c r="BF208" s="171">
        <f>IF(N208="snížená",J208,0)</f>
        <v>0</v>
      </c>
      <c r="BG208" s="171">
        <f>IF(N208="zákl. přenesená",J208,0)</f>
        <v>0</v>
      </c>
      <c r="BH208" s="171">
        <f>IF(N208="sníž. přenesená",J208,0)</f>
        <v>0</v>
      </c>
      <c r="BI208" s="171">
        <f>IF(N208="nulová",J208,0)</f>
        <v>0</v>
      </c>
      <c r="BJ208" s="17" t="s">
        <v>79</v>
      </c>
      <c r="BK208" s="171">
        <f>ROUND(I208*H208,2)</f>
        <v>0</v>
      </c>
      <c r="BL208" s="17" t="s">
        <v>119</v>
      </c>
      <c r="BM208" s="170" t="s">
        <v>249</v>
      </c>
    </row>
    <row r="209" spans="1:65" s="13" customFormat="1">
      <c r="B209" s="172"/>
      <c r="D209" s="173" t="s">
        <v>120</v>
      </c>
      <c r="E209" s="174" t="s">
        <v>1</v>
      </c>
      <c r="F209" s="175" t="s">
        <v>81</v>
      </c>
      <c r="H209" s="176">
        <v>2</v>
      </c>
      <c r="I209" s="177"/>
      <c r="L209" s="172"/>
      <c r="M209" s="178"/>
      <c r="N209" s="179"/>
      <c r="O209" s="179"/>
      <c r="P209" s="179"/>
      <c r="Q209" s="179"/>
      <c r="R209" s="179"/>
      <c r="S209" s="179"/>
      <c r="T209" s="180"/>
      <c r="AT209" s="174" t="s">
        <v>120</v>
      </c>
      <c r="AU209" s="174" t="s">
        <v>81</v>
      </c>
      <c r="AV209" s="13" t="s">
        <v>81</v>
      </c>
      <c r="AW209" s="13" t="s">
        <v>28</v>
      </c>
      <c r="AX209" s="13" t="s">
        <v>71</v>
      </c>
      <c r="AY209" s="174" t="s">
        <v>112</v>
      </c>
    </row>
    <row r="210" spans="1:65" s="14" customFormat="1">
      <c r="B210" s="181"/>
      <c r="D210" s="173" t="s">
        <v>120</v>
      </c>
      <c r="E210" s="182" t="s">
        <v>1</v>
      </c>
      <c r="F210" s="183" t="s">
        <v>122</v>
      </c>
      <c r="H210" s="184">
        <v>2</v>
      </c>
      <c r="I210" s="185"/>
      <c r="L210" s="181"/>
      <c r="M210" s="186"/>
      <c r="N210" s="187"/>
      <c r="O210" s="187"/>
      <c r="P210" s="187"/>
      <c r="Q210" s="187"/>
      <c r="R210" s="187"/>
      <c r="S210" s="187"/>
      <c r="T210" s="188"/>
      <c r="AT210" s="182" t="s">
        <v>120</v>
      </c>
      <c r="AU210" s="182" t="s">
        <v>81</v>
      </c>
      <c r="AV210" s="14" t="s">
        <v>119</v>
      </c>
      <c r="AW210" s="14" t="s">
        <v>28</v>
      </c>
      <c r="AX210" s="14" t="s">
        <v>79</v>
      </c>
      <c r="AY210" s="182" t="s">
        <v>112</v>
      </c>
    </row>
    <row r="211" spans="1:65" s="2" customFormat="1" ht="32.450000000000003" customHeight="1">
      <c r="A211" s="32"/>
      <c r="B211" s="157"/>
      <c r="C211" s="158">
        <v>32</v>
      </c>
      <c r="D211" s="158" t="s">
        <v>115</v>
      </c>
      <c r="E211" s="159" t="s">
        <v>250</v>
      </c>
      <c r="F211" s="160" t="s">
        <v>251</v>
      </c>
      <c r="G211" s="161" t="s">
        <v>188</v>
      </c>
      <c r="H211" s="162">
        <v>636</v>
      </c>
      <c r="I211" s="163"/>
      <c r="J211" s="164">
        <f>ROUND(I211*H211,2)</f>
        <v>0</v>
      </c>
      <c r="K211" s="165"/>
      <c r="L211" s="33"/>
      <c r="M211" s="166" t="s">
        <v>1</v>
      </c>
      <c r="N211" s="167" t="s">
        <v>36</v>
      </c>
      <c r="O211" s="58"/>
      <c r="P211" s="168">
        <f>O211*H211</f>
        <v>0</v>
      </c>
      <c r="Q211" s="168">
        <v>0</v>
      </c>
      <c r="R211" s="168">
        <f>Q211*H211</f>
        <v>0</v>
      </c>
      <c r="S211" s="168">
        <v>0</v>
      </c>
      <c r="T211" s="169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70" t="s">
        <v>119</v>
      </c>
      <c r="AT211" s="170" t="s">
        <v>115</v>
      </c>
      <c r="AU211" s="170" t="s">
        <v>81</v>
      </c>
      <c r="AY211" s="17" t="s">
        <v>112</v>
      </c>
      <c r="BE211" s="171">
        <f>IF(N211="základní",J211,0)</f>
        <v>0</v>
      </c>
      <c r="BF211" s="171">
        <f>IF(N211="snížená",J211,0)</f>
        <v>0</v>
      </c>
      <c r="BG211" s="171">
        <f>IF(N211="zákl. přenesená",J211,0)</f>
        <v>0</v>
      </c>
      <c r="BH211" s="171">
        <f>IF(N211="sníž. přenesená",J211,0)</f>
        <v>0</v>
      </c>
      <c r="BI211" s="171">
        <f>IF(N211="nulová",J211,0)</f>
        <v>0</v>
      </c>
      <c r="BJ211" s="17" t="s">
        <v>79</v>
      </c>
      <c r="BK211" s="171">
        <f>ROUND(I211*H211,2)</f>
        <v>0</v>
      </c>
      <c r="BL211" s="17" t="s">
        <v>119</v>
      </c>
      <c r="BM211" s="170" t="s">
        <v>252</v>
      </c>
    </row>
    <row r="212" spans="1:65" s="13" customFormat="1">
      <c r="B212" s="172"/>
      <c r="D212" s="173" t="s">
        <v>120</v>
      </c>
      <c r="E212" s="174" t="s">
        <v>1</v>
      </c>
      <c r="F212" s="175" t="s">
        <v>253</v>
      </c>
      <c r="H212" s="176">
        <v>636</v>
      </c>
      <c r="I212" s="177"/>
      <c r="L212" s="172"/>
      <c r="M212" s="178"/>
      <c r="N212" s="179"/>
      <c r="O212" s="179"/>
      <c r="P212" s="179"/>
      <c r="Q212" s="179"/>
      <c r="R212" s="179"/>
      <c r="S212" s="179"/>
      <c r="T212" s="180"/>
      <c r="AT212" s="174" t="s">
        <v>120</v>
      </c>
      <c r="AU212" s="174" t="s">
        <v>81</v>
      </c>
      <c r="AV212" s="13" t="s">
        <v>81</v>
      </c>
      <c r="AW212" s="13" t="s">
        <v>28</v>
      </c>
      <c r="AX212" s="13" t="s">
        <v>71</v>
      </c>
      <c r="AY212" s="174" t="s">
        <v>112</v>
      </c>
    </row>
    <row r="213" spans="1:65" s="14" customFormat="1">
      <c r="B213" s="181"/>
      <c r="D213" s="173" t="s">
        <v>120</v>
      </c>
      <c r="E213" s="182" t="s">
        <v>1</v>
      </c>
      <c r="F213" s="183" t="s">
        <v>122</v>
      </c>
      <c r="H213" s="184">
        <v>636</v>
      </c>
      <c r="I213" s="185"/>
      <c r="L213" s="181"/>
      <c r="M213" s="186"/>
      <c r="N213" s="187"/>
      <c r="O213" s="187"/>
      <c r="P213" s="187"/>
      <c r="Q213" s="187"/>
      <c r="R213" s="187"/>
      <c r="S213" s="187"/>
      <c r="T213" s="188"/>
      <c r="AT213" s="182" t="s">
        <v>120</v>
      </c>
      <c r="AU213" s="182" t="s">
        <v>81</v>
      </c>
      <c r="AV213" s="14" t="s">
        <v>119</v>
      </c>
      <c r="AW213" s="14" t="s">
        <v>28</v>
      </c>
      <c r="AX213" s="14" t="s">
        <v>79</v>
      </c>
      <c r="AY213" s="182" t="s">
        <v>112</v>
      </c>
    </row>
    <row r="214" spans="1:65" s="2" customFormat="1" ht="32.450000000000003" customHeight="1">
      <c r="A214" s="32"/>
      <c r="B214" s="157"/>
      <c r="C214" s="158">
        <v>33</v>
      </c>
      <c r="D214" s="158" t="s">
        <v>115</v>
      </c>
      <c r="E214" s="159" t="s">
        <v>254</v>
      </c>
      <c r="F214" s="160" t="s">
        <v>255</v>
      </c>
      <c r="G214" s="161" t="s">
        <v>188</v>
      </c>
      <c r="H214" s="162">
        <v>636</v>
      </c>
      <c r="I214" s="163"/>
      <c r="J214" s="164">
        <f>ROUND(I214*H214,2)</f>
        <v>0</v>
      </c>
      <c r="K214" s="165"/>
      <c r="L214" s="33"/>
      <c r="M214" s="166" t="s">
        <v>1</v>
      </c>
      <c r="N214" s="167" t="s">
        <v>36</v>
      </c>
      <c r="O214" s="58"/>
      <c r="P214" s="168">
        <f>O214*H214</f>
        <v>0</v>
      </c>
      <c r="Q214" s="168">
        <v>0</v>
      </c>
      <c r="R214" s="168">
        <f>Q214*H214</f>
        <v>0</v>
      </c>
      <c r="S214" s="168">
        <v>0</v>
      </c>
      <c r="T214" s="169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70" t="s">
        <v>119</v>
      </c>
      <c r="AT214" s="170" t="s">
        <v>115</v>
      </c>
      <c r="AU214" s="170" t="s">
        <v>81</v>
      </c>
      <c r="AY214" s="17" t="s">
        <v>112</v>
      </c>
      <c r="BE214" s="171">
        <f>IF(N214="základní",J214,0)</f>
        <v>0</v>
      </c>
      <c r="BF214" s="171">
        <f>IF(N214="snížená",J214,0)</f>
        <v>0</v>
      </c>
      <c r="BG214" s="171">
        <f>IF(N214="zákl. přenesená",J214,0)</f>
        <v>0</v>
      </c>
      <c r="BH214" s="171">
        <f>IF(N214="sníž. přenesená",J214,0)</f>
        <v>0</v>
      </c>
      <c r="BI214" s="171">
        <f>IF(N214="nulová",J214,0)</f>
        <v>0</v>
      </c>
      <c r="BJ214" s="17" t="s">
        <v>79</v>
      </c>
      <c r="BK214" s="171">
        <f>ROUND(I214*H214,2)</f>
        <v>0</v>
      </c>
      <c r="BL214" s="17" t="s">
        <v>119</v>
      </c>
      <c r="BM214" s="170" t="s">
        <v>256</v>
      </c>
    </row>
    <row r="215" spans="1:65" s="13" customFormat="1">
      <c r="B215" s="172"/>
      <c r="D215" s="173" t="s">
        <v>120</v>
      </c>
      <c r="E215" s="174" t="s">
        <v>1</v>
      </c>
      <c r="F215" s="175" t="s">
        <v>253</v>
      </c>
      <c r="H215" s="176">
        <v>636</v>
      </c>
      <c r="I215" s="177"/>
      <c r="L215" s="172"/>
      <c r="M215" s="178"/>
      <c r="N215" s="179"/>
      <c r="O215" s="179"/>
      <c r="P215" s="179"/>
      <c r="Q215" s="179"/>
      <c r="R215" s="179"/>
      <c r="S215" s="179"/>
      <c r="T215" s="180"/>
      <c r="AT215" s="174" t="s">
        <v>120</v>
      </c>
      <c r="AU215" s="174" t="s">
        <v>81</v>
      </c>
      <c r="AV215" s="13" t="s">
        <v>81</v>
      </c>
      <c r="AW215" s="13" t="s">
        <v>28</v>
      </c>
      <c r="AX215" s="13" t="s">
        <v>71</v>
      </c>
      <c r="AY215" s="174" t="s">
        <v>112</v>
      </c>
    </row>
    <row r="216" spans="1:65" s="14" customFormat="1">
      <c r="B216" s="181"/>
      <c r="D216" s="173" t="s">
        <v>120</v>
      </c>
      <c r="E216" s="182" t="s">
        <v>1</v>
      </c>
      <c r="F216" s="183" t="s">
        <v>122</v>
      </c>
      <c r="H216" s="184">
        <v>636</v>
      </c>
      <c r="I216" s="185"/>
      <c r="L216" s="181"/>
      <c r="M216" s="186"/>
      <c r="N216" s="187"/>
      <c r="O216" s="187"/>
      <c r="P216" s="187"/>
      <c r="Q216" s="187"/>
      <c r="R216" s="187"/>
      <c r="S216" s="187"/>
      <c r="T216" s="188"/>
      <c r="AT216" s="182" t="s">
        <v>120</v>
      </c>
      <c r="AU216" s="182" t="s">
        <v>81</v>
      </c>
      <c r="AV216" s="14" t="s">
        <v>119</v>
      </c>
      <c r="AW216" s="14" t="s">
        <v>28</v>
      </c>
      <c r="AX216" s="14" t="s">
        <v>79</v>
      </c>
      <c r="AY216" s="182" t="s">
        <v>112</v>
      </c>
    </row>
    <row r="217" spans="1:65" s="2" customFormat="1" ht="21.6" customHeight="1">
      <c r="A217" s="32"/>
      <c r="B217" s="157"/>
      <c r="C217" s="158">
        <v>34</v>
      </c>
      <c r="D217" s="158" t="s">
        <v>115</v>
      </c>
      <c r="E217" s="159" t="s">
        <v>257</v>
      </c>
      <c r="F217" s="160" t="s">
        <v>258</v>
      </c>
      <c r="G217" s="161" t="s">
        <v>137</v>
      </c>
      <c r="H217" s="162">
        <v>1</v>
      </c>
      <c r="I217" s="163"/>
      <c r="J217" s="164">
        <f>ROUND(I217*H217,2)</f>
        <v>0</v>
      </c>
      <c r="K217" s="165"/>
      <c r="L217" s="33"/>
      <c r="M217" s="166" t="s">
        <v>1</v>
      </c>
      <c r="N217" s="167" t="s">
        <v>36</v>
      </c>
      <c r="O217" s="58"/>
      <c r="P217" s="168">
        <f>O217*H217</f>
        <v>0</v>
      </c>
      <c r="Q217" s="168">
        <v>0</v>
      </c>
      <c r="R217" s="168">
        <f>Q217*H217</f>
        <v>0</v>
      </c>
      <c r="S217" s="168">
        <v>0</v>
      </c>
      <c r="T217" s="169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70" t="s">
        <v>119</v>
      </c>
      <c r="AT217" s="170" t="s">
        <v>115</v>
      </c>
      <c r="AU217" s="170" t="s">
        <v>81</v>
      </c>
      <c r="AY217" s="17" t="s">
        <v>112</v>
      </c>
      <c r="BE217" s="171">
        <f>IF(N217="základní",J217,0)</f>
        <v>0</v>
      </c>
      <c r="BF217" s="171">
        <f>IF(N217="snížená",J217,0)</f>
        <v>0</v>
      </c>
      <c r="BG217" s="171">
        <f>IF(N217="zákl. přenesená",J217,0)</f>
        <v>0</v>
      </c>
      <c r="BH217" s="171">
        <f>IF(N217="sníž. přenesená",J217,0)</f>
        <v>0</v>
      </c>
      <c r="BI217" s="171">
        <f>IF(N217="nulová",J217,0)</f>
        <v>0</v>
      </c>
      <c r="BJ217" s="17" t="s">
        <v>79</v>
      </c>
      <c r="BK217" s="171">
        <f>ROUND(I217*H217,2)</f>
        <v>0</v>
      </c>
      <c r="BL217" s="17" t="s">
        <v>119</v>
      </c>
      <c r="BM217" s="170" t="s">
        <v>259</v>
      </c>
    </row>
    <row r="218" spans="1:65" s="2" customFormat="1" ht="43.15" customHeight="1">
      <c r="A218" s="32"/>
      <c r="B218" s="157"/>
      <c r="C218" s="158">
        <v>35</v>
      </c>
      <c r="D218" s="158" t="s">
        <v>115</v>
      </c>
      <c r="E218" s="159" t="s">
        <v>260</v>
      </c>
      <c r="F218" s="160" t="s">
        <v>261</v>
      </c>
      <c r="G218" s="161" t="s">
        <v>137</v>
      </c>
      <c r="H218" s="162">
        <v>1</v>
      </c>
      <c r="I218" s="163"/>
      <c r="J218" s="164">
        <f>ROUND(I218*H218,2)</f>
        <v>0</v>
      </c>
      <c r="K218" s="165"/>
      <c r="L218" s="33"/>
      <c r="M218" s="166" t="s">
        <v>1</v>
      </c>
      <c r="N218" s="167" t="s">
        <v>36</v>
      </c>
      <c r="O218" s="58"/>
      <c r="P218" s="168">
        <f>O218*H218</f>
        <v>0</v>
      </c>
      <c r="Q218" s="168">
        <v>0</v>
      </c>
      <c r="R218" s="168">
        <f>Q218*H218</f>
        <v>0</v>
      </c>
      <c r="S218" s="168">
        <v>0</v>
      </c>
      <c r="T218" s="169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70" t="s">
        <v>119</v>
      </c>
      <c r="AT218" s="170" t="s">
        <v>115</v>
      </c>
      <c r="AU218" s="170" t="s">
        <v>81</v>
      </c>
      <c r="AY218" s="17" t="s">
        <v>112</v>
      </c>
      <c r="BE218" s="171">
        <f>IF(N218="základní",J218,0)</f>
        <v>0</v>
      </c>
      <c r="BF218" s="171">
        <f>IF(N218="snížená",J218,0)</f>
        <v>0</v>
      </c>
      <c r="BG218" s="171">
        <f>IF(N218="zákl. přenesená",J218,0)</f>
        <v>0</v>
      </c>
      <c r="BH218" s="171">
        <f>IF(N218="sníž. přenesená",J218,0)</f>
        <v>0</v>
      </c>
      <c r="BI218" s="171">
        <f>IF(N218="nulová",J218,0)</f>
        <v>0</v>
      </c>
      <c r="BJ218" s="17" t="s">
        <v>79</v>
      </c>
      <c r="BK218" s="171">
        <f>ROUND(I218*H218,2)</f>
        <v>0</v>
      </c>
      <c r="BL218" s="17" t="s">
        <v>119</v>
      </c>
      <c r="BM218" s="170" t="s">
        <v>262</v>
      </c>
    </row>
    <row r="219" spans="1:65" s="2" customFormat="1" ht="14.45" customHeight="1">
      <c r="A219" s="32"/>
      <c r="B219" s="157"/>
      <c r="C219" s="158">
        <v>36</v>
      </c>
      <c r="D219" s="158" t="s">
        <v>115</v>
      </c>
      <c r="E219" s="159" t="s">
        <v>263</v>
      </c>
      <c r="F219" s="160" t="s">
        <v>264</v>
      </c>
      <c r="G219" s="161" t="s">
        <v>137</v>
      </c>
      <c r="H219" s="162">
        <v>122</v>
      </c>
      <c r="I219" s="163"/>
      <c r="J219" s="164">
        <f>ROUND(I219*H219,2)</f>
        <v>0</v>
      </c>
      <c r="K219" s="165"/>
      <c r="L219" s="33"/>
      <c r="M219" s="166" t="s">
        <v>1</v>
      </c>
      <c r="N219" s="167" t="s">
        <v>36</v>
      </c>
      <c r="O219" s="58"/>
      <c r="P219" s="168">
        <f>O219*H219</f>
        <v>0</v>
      </c>
      <c r="Q219" s="168">
        <v>0</v>
      </c>
      <c r="R219" s="168">
        <f>Q219*H219</f>
        <v>0</v>
      </c>
      <c r="S219" s="168">
        <v>0</v>
      </c>
      <c r="T219" s="169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70" t="s">
        <v>119</v>
      </c>
      <c r="AT219" s="170" t="s">
        <v>115</v>
      </c>
      <c r="AU219" s="170" t="s">
        <v>81</v>
      </c>
      <c r="AY219" s="17" t="s">
        <v>112</v>
      </c>
      <c r="BE219" s="171">
        <f>IF(N219="základní",J219,0)</f>
        <v>0</v>
      </c>
      <c r="BF219" s="171">
        <f>IF(N219="snížená",J219,0)</f>
        <v>0</v>
      </c>
      <c r="BG219" s="171">
        <f>IF(N219="zákl. přenesená",J219,0)</f>
        <v>0</v>
      </c>
      <c r="BH219" s="171">
        <f>IF(N219="sníž. přenesená",J219,0)</f>
        <v>0</v>
      </c>
      <c r="BI219" s="171">
        <f>IF(N219="nulová",J219,0)</f>
        <v>0</v>
      </c>
      <c r="BJ219" s="17" t="s">
        <v>79</v>
      </c>
      <c r="BK219" s="171">
        <f>ROUND(I219*H219,2)</f>
        <v>0</v>
      </c>
      <c r="BL219" s="17" t="s">
        <v>119</v>
      </c>
      <c r="BM219" s="170" t="s">
        <v>265</v>
      </c>
    </row>
    <row r="220" spans="1:65" s="13" customFormat="1">
      <c r="B220" s="172"/>
      <c r="D220" s="173" t="s">
        <v>120</v>
      </c>
      <c r="E220" s="174" t="s">
        <v>1</v>
      </c>
      <c r="F220" s="175" t="s">
        <v>266</v>
      </c>
      <c r="H220" s="176">
        <v>122</v>
      </c>
      <c r="I220" s="177"/>
      <c r="L220" s="172"/>
      <c r="M220" s="178"/>
      <c r="N220" s="179"/>
      <c r="O220" s="179"/>
      <c r="P220" s="179"/>
      <c r="Q220" s="179"/>
      <c r="R220" s="179"/>
      <c r="S220" s="179"/>
      <c r="T220" s="180"/>
      <c r="AT220" s="174" t="s">
        <v>120</v>
      </c>
      <c r="AU220" s="174" t="s">
        <v>81</v>
      </c>
      <c r="AV220" s="13" t="s">
        <v>81</v>
      </c>
      <c r="AW220" s="13" t="s">
        <v>28</v>
      </c>
      <c r="AX220" s="13" t="s">
        <v>71</v>
      </c>
      <c r="AY220" s="174" t="s">
        <v>112</v>
      </c>
    </row>
    <row r="221" spans="1:65" s="14" customFormat="1">
      <c r="B221" s="181"/>
      <c r="D221" s="173" t="s">
        <v>120</v>
      </c>
      <c r="E221" s="182" t="s">
        <v>1</v>
      </c>
      <c r="F221" s="183" t="s">
        <v>122</v>
      </c>
      <c r="H221" s="184">
        <v>122</v>
      </c>
      <c r="I221" s="185"/>
      <c r="L221" s="181"/>
      <c r="M221" s="186"/>
      <c r="N221" s="187"/>
      <c r="O221" s="187"/>
      <c r="P221" s="187"/>
      <c r="Q221" s="187"/>
      <c r="R221" s="187"/>
      <c r="S221" s="187"/>
      <c r="T221" s="188"/>
      <c r="AT221" s="182" t="s">
        <v>120</v>
      </c>
      <c r="AU221" s="182" t="s">
        <v>81</v>
      </c>
      <c r="AV221" s="14" t="s">
        <v>119</v>
      </c>
      <c r="AW221" s="14" t="s">
        <v>28</v>
      </c>
      <c r="AX221" s="14" t="s">
        <v>79</v>
      </c>
      <c r="AY221" s="182" t="s">
        <v>112</v>
      </c>
    </row>
    <row r="222" spans="1:65" s="2" customFormat="1" ht="21.6" customHeight="1">
      <c r="A222" s="32"/>
      <c r="B222" s="157"/>
      <c r="C222" s="189">
        <v>37</v>
      </c>
      <c r="D222" s="189" t="s">
        <v>154</v>
      </c>
      <c r="E222" s="190" t="s">
        <v>267</v>
      </c>
      <c r="F222" s="191" t="s">
        <v>268</v>
      </c>
      <c r="G222" s="192" t="s">
        <v>137</v>
      </c>
      <c r="H222" s="193">
        <v>122</v>
      </c>
      <c r="I222" s="194"/>
      <c r="J222" s="195">
        <f>ROUND(I222*H222,2)</f>
        <v>0</v>
      </c>
      <c r="K222" s="196"/>
      <c r="L222" s="197"/>
      <c r="M222" s="198" t="s">
        <v>1</v>
      </c>
      <c r="N222" s="199" t="s">
        <v>36</v>
      </c>
      <c r="O222" s="58"/>
      <c r="P222" s="168">
        <f>O222*H222</f>
        <v>0</v>
      </c>
      <c r="Q222" s="168">
        <v>0</v>
      </c>
      <c r="R222" s="168">
        <f>Q222*H222</f>
        <v>0</v>
      </c>
      <c r="S222" s="168">
        <v>0</v>
      </c>
      <c r="T222" s="169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70" t="s">
        <v>133</v>
      </c>
      <c r="AT222" s="170" t="s">
        <v>154</v>
      </c>
      <c r="AU222" s="170" t="s">
        <v>81</v>
      </c>
      <c r="AY222" s="17" t="s">
        <v>112</v>
      </c>
      <c r="BE222" s="171">
        <f>IF(N222="základní",J222,0)</f>
        <v>0</v>
      </c>
      <c r="BF222" s="171">
        <f>IF(N222="snížená",J222,0)</f>
        <v>0</v>
      </c>
      <c r="BG222" s="171">
        <f>IF(N222="zákl. přenesená",J222,0)</f>
        <v>0</v>
      </c>
      <c r="BH222" s="171">
        <f>IF(N222="sníž. přenesená",J222,0)</f>
        <v>0</v>
      </c>
      <c r="BI222" s="171">
        <f>IF(N222="nulová",J222,0)</f>
        <v>0</v>
      </c>
      <c r="BJ222" s="17" t="s">
        <v>79</v>
      </c>
      <c r="BK222" s="171">
        <f>ROUND(I222*H222,2)</f>
        <v>0</v>
      </c>
      <c r="BL222" s="17" t="s">
        <v>119</v>
      </c>
      <c r="BM222" s="170" t="s">
        <v>269</v>
      </c>
    </row>
    <row r="223" spans="1:65" s="13" customFormat="1">
      <c r="B223" s="172"/>
      <c r="D223" s="173" t="s">
        <v>120</v>
      </c>
      <c r="E223" s="174" t="s">
        <v>1</v>
      </c>
      <c r="F223" s="175" t="s">
        <v>266</v>
      </c>
      <c r="H223" s="176">
        <v>122</v>
      </c>
      <c r="I223" s="177"/>
      <c r="L223" s="172"/>
      <c r="M223" s="178"/>
      <c r="N223" s="179"/>
      <c r="O223" s="179"/>
      <c r="P223" s="179"/>
      <c r="Q223" s="179"/>
      <c r="R223" s="179"/>
      <c r="S223" s="179"/>
      <c r="T223" s="180"/>
      <c r="AT223" s="174" t="s">
        <v>120</v>
      </c>
      <c r="AU223" s="174" t="s">
        <v>81</v>
      </c>
      <c r="AV223" s="13" t="s">
        <v>81</v>
      </c>
      <c r="AW223" s="13" t="s">
        <v>28</v>
      </c>
      <c r="AX223" s="13" t="s">
        <v>71</v>
      </c>
      <c r="AY223" s="174" t="s">
        <v>112</v>
      </c>
    </row>
    <row r="224" spans="1:65" s="14" customFormat="1">
      <c r="B224" s="181"/>
      <c r="D224" s="173" t="s">
        <v>120</v>
      </c>
      <c r="E224" s="182" t="s">
        <v>1</v>
      </c>
      <c r="F224" s="183" t="s">
        <v>122</v>
      </c>
      <c r="H224" s="184">
        <v>122</v>
      </c>
      <c r="I224" s="185"/>
      <c r="L224" s="181"/>
      <c r="M224" s="186"/>
      <c r="N224" s="187"/>
      <c r="O224" s="187"/>
      <c r="P224" s="187"/>
      <c r="Q224" s="187"/>
      <c r="R224" s="187"/>
      <c r="S224" s="187"/>
      <c r="T224" s="188"/>
      <c r="AT224" s="182" t="s">
        <v>120</v>
      </c>
      <c r="AU224" s="182" t="s">
        <v>81</v>
      </c>
      <c r="AV224" s="14" t="s">
        <v>119</v>
      </c>
      <c r="AW224" s="14" t="s">
        <v>28</v>
      </c>
      <c r="AX224" s="14" t="s">
        <v>79</v>
      </c>
      <c r="AY224" s="182" t="s">
        <v>112</v>
      </c>
    </row>
    <row r="225" spans="1:65" s="2" customFormat="1" ht="21.6" customHeight="1">
      <c r="A225" s="32"/>
      <c r="B225" s="157"/>
      <c r="C225" s="158">
        <v>38</v>
      </c>
      <c r="D225" s="158" t="s">
        <v>115</v>
      </c>
      <c r="E225" s="159" t="s">
        <v>270</v>
      </c>
      <c r="F225" s="160" t="s">
        <v>271</v>
      </c>
      <c r="G225" s="161" t="s">
        <v>137</v>
      </c>
      <c r="H225" s="162">
        <v>20</v>
      </c>
      <c r="I225" s="163"/>
      <c r="J225" s="164">
        <f>ROUND(I225*H225,2)</f>
        <v>0</v>
      </c>
      <c r="K225" s="165"/>
      <c r="L225" s="33"/>
      <c r="M225" s="166" t="s">
        <v>1</v>
      </c>
      <c r="N225" s="167" t="s">
        <v>36</v>
      </c>
      <c r="O225" s="58"/>
      <c r="P225" s="168">
        <f>O225*H225</f>
        <v>0</v>
      </c>
      <c r="Q225" s="168">
        <v>0</v>
      </c>
      <c r="R225" s="168">
        <f>Q225*H225</f>
        <v>0</v>
      </c>
      <c r="S225" s="168">
        <v>0</v>
      </c>
      <c r="T225" s="169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70" t="s">
        <v>119</v>
      </c>
      <c r="AT225" s="170" t="s">
        <v>115</v>
      </c>
      <c r="AU225" s="170" t="s">
        <v>81</v>
      </c>
      <c r="AY225" s="17" t="s">
        <v>112</v>
      </c>
      <c r="BE225" s="171">
        <f>IF(N225="základní",J225,0)</f>
        <v>0</v>
      </c>
      <c r="BF225" s="171">
        <f>IF(N225="snížená",J225,0)</f>
        <v>0</v>
      </c>
      <c r="BG225" s="171">
        <f>IF(N225="zákl. přenesená",J225,0)</f>
        <v>0</v>
      </c>
      <c r="BH225" s="171">
        <f>IF(N225="sníž. přenesená",J225,0)</f>
        <v>0</v>
      </c>
      <c r="BI225" s="171">
        <f>IF(N225="nulová",J225,0)</f>
        <v>0</v>
      </c>
      <c r="BJ225" s="17" t="s">
        <v>79</v>
      </c>
      <c r="BK225" s="171">
        <f>ROUND(I225*H225,2)</f>
        <v>0</v>
      </c>
      <c r="BL225" s="17" t="s">
        <v>119</v>
      </c>
      <c r="BM225" s="170" t="s">
        <v>272</v>
      </c>
    </row>
    <row r="226" spans="1:65" s="13" customFormat="1">
      <c r="B226" s="172"/>
      <c r="D226" s="173" t="s">
        <v>120</v>
      </c>
      <c r="E226" s="174" t="s">
        <v>1</v>
      </c>
      <c r="F226" s="175" t="s">
        <v>162</v>
      </c>
      <c r="H226" s="176">
        <v>20</v>
      </c>
      <c r="I226" s="177"/>
      <c r="L226" s="172"/>
      <c r="M226" s="178"/>
      <c r="N226" s="179"/>
      <c r="O226" s="179"/>
      <c r="P226" s="179"/>
      <c r="Q226" s="179"/>
      <c r="R226" s="179"/>
      <c r="S226" s="179"/>
      <c r="T226" s="180"/>
      <c r="AT226" s="174" t="s">
        <v>120</v>
      </c>
      <c r="AU226" s="174" t="s">
        <v>81</v>
      </c>
      <c r="AV226" s="13" t="s">
        <v>81</v>
      </c>
      <c r="AW226" s="13" t="s">
        <v>28</v>
      </c>
      <c r="AX226" s="13" t="s">
        <v>71</v>
      </c>
      <c r="AY226" s="174" t="s">
        <v>112</v>
      </c>
    </row>
    <row r="227" spans="1:65" s="14" customFormat="1">
      <c r="B227" s="181"/>
      <c r="D227" s="173" t="s">
        <v>120</v>
      </c>
      <c r="E227" s="182" t="s">
        <v>1</v>
      </c>
      <c r="F227" s="183" t="s">
        <v>122</v>
      </c>
      <c r="H227" s="184">
        <v>20</v>
      </c>
      <c r="I227" s="185"/>
      <c r="L227" s="181"/>
      <c r="M227" s="186"/>
      <c r="N227" s="187"/>
      <c r="O227" s="187"/>
      <c r="P227" s="187"/>
      <c r="Q227" s="187"/>
      <c r="R227" s="187"/>
      <c r="S227" s="187"/>
      <c r="T227" s="188"/>
      <c r="AT227" s="182" t="s">
        <v>120</v>
      </c>
      <c r="AU227" s="182" t="s">
        <v>81</v>
      </c>
      <c r="AV227" s="14" t="s">
        <v>119</v>
      </c>
      <c r="AW227" s="14" t="s">
        <v>28</v>
      </c>
      <c r="AX227" s="14" t="s">
        <v>79</v>
      </c>
      <c r="AY227" s="182" t="s">
        <v>112</v>
      </c>
    </row>
    <row r="228" spans="1:65" s="2" customFormat="1" ht="21.6" customHeight="1">
      <c r="A228" s="32"/>
      <c r="B228" s="157"/>
      <c r="C228" s="158">
        <v>39</v>
      </c>
      <c r="D228" s="158" t="s">
        <v>115</v>
      </c>
      <c r="E228" s="159" t="s">
        <v>273</v>
      </c>
      <c r="F228" s="160" t="s">
        <v>274</v>
      </c>
      <c r="G228" s="161" t="s">
        <v>137</v>
      </c>
      <c r="H228" s="162">
        <v>10</v>
      </c>
      <c r="I228" s="163"/>
      <c r="J228" s="164">
        <f>ROUND(I228*H228,2)</f>
        <v>0</v>
      </c>
      <c r="K228" s="165"/>
      <c r="L228" s="33"/>
      <c r="M228" s="166" t="s">
        <v>1</v>
      </c>
      <c r="N228" s="167" t="s">
        <v>36</v>
      </c>
      <c r="O228" s="58"/>
      <c r="P228" s="168">
        <f>O228*H228</f>
        <v>0</v>
      </c>
      <c r="Q228" s="168">
        <v>0</v>
      </c>
      <c r="R228" s="168">
        <f>Q228*H228</f>
        <v>0</v>
      </c>
      <c r="S228" s="168">
        <v>0</v>
      </c>
      <c r="T228" s="16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0" t="s">
        <v>119</v>
      </c>
      <c r="AT228" s="170" t="s">
        <v>115</v>
      </c>
      <c r="AU228" s="170" t="s">
        <v>81</v>
      </c>
      <c r="AY228" s="17" t="s">
        <v>112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7" t="s">
        <v>79</v>
      </c>
      <c r="BK228" s="171">
        <f>ROUND(I228*H228,2)</f>
        <v>0</v>
      </c>
      <c r="BL228" s="17" t="s">
        <v>119</v>
      </c>
      <c r="BM228" s="170" t="s">
        <v>275</v>
      </c>
    </row>
    <row r="229" spans="1:65" s="13" customFormat="1">
      <c r="B229" s="172"/>
      <c r="D229" s="173" t="s">
        <v>120</v>
      </c>
      <c r="E229" s="174" t="s">
        <v>1</v>
      </c>
      <c r="F229" s="175" t="s">
        <v>138</v>
      </c>
      <c r="H229" s="176">
        <v>10</v>
      </c>
      <c r="I229" s="177"/>
      <c r="L229" s="172"/>
      <c r="M229" s="178"/>
      <c r="N229" s="179"/>
      <c r="O229" s="179"/>
      <c r="P229" s="179"/>
      <c r="Q229" s="179"/>
      <c r="R229" s="179"/>
      <c r="S229" s="179"/>
      <c r="T229" s="180"/>
      <c r="AT229" s="174" t="s">
        <v>120</v>
      </c>
      <c r="AU229" s="174" t="s">
        <v>81</v>
      </c>
      <c r="AV229" s="13" t="s">
        <v>81</v>
      </c>
      <c r="AW229" s="13" t="s">
        <v>28</v>
      </c>
      <c r="AX229" s="13" t="s">
        <v>71</v>
      </c>
      <c r="AY229" s="174" t="s">
        <v>112</v>
      </c>
    </row>
    <row r="230" spans="1:65" s="14" customFormat="1">
      <c r="B230" s="181"/>
      <c r="D230" s="173" t="s">
        <v>120</v>
      </c>
      <c r="E230" s="182" t="s">
        <v>1</v>
      </c>
      <c r="F230" s="183" t="s">
        <v>122</v>
      </c>
      <c r="H230" s="184">
        <v>10</v>
      </c>
      <c r="I230" s="185"/>
      <c r="L230" s="181"/>
      <c r="M230" s="186"/>
      <c r="N230" s="187"/>
      <c r="O230" s="187"/>
      <c r="P230" s="187"/>
      <c r="Q230" s="187"/>
      <c r="R230" s="187"/>
      <c r="S230" s="187"/>
      <c r="T230" s="188"/>
      <c r="AT230" s="182" t="s">
        <v>120</v>
      </c>
      <c r="AU230" s="182" t="s">
        <v>81</v>
      </c>
      <c r="AV230" s="14" t="s">
        <v>119</v>
      </c>
      <c r="AW230" s="14" t="s">
        <v>28</v>
      </c>
      <c r="AX230" s="14" t="s">
        <v>79</v>
      </c>
      <c r="AY230" s="182" t="s">
        <v>112</v>
      </c>
    </row>
    <row r="231" spans="1:65" s="2" customFormat="1" ht="14.45" customHeight="1">
      <c r="A231" s="32"/>
      <c r="B231" s="157"/>
      <c r="C231" s="189">
        <v>40</v>
      </c>
      <c r="D231" s="189" t="s">
        <v>154</v>
      </c>
      <c r="E231" s="190" t="s">
        <v>276</v>
      </c>
      <c r="F231" s="191" t="s">
        <v>277</v>
      </c>
      <c r="G231" s="192" t="s">
        <v>137</v>
      </c>
      <c r="H231" s="193">
        <v>10</v>
      </c>
      <c r="I231" s="194"/>
      <c r="J231" s="195">
        <f>ROUND(I231*H231,2)</f>
        <v>0</v>
      </c>
      <c r="K231" s="196"/>
      <c r="L231" s="197"/>
      <c r="M231" s="198" t="s">
        <v>1</v>
      </c>
      <c r="N231" s="199" t="s">
        <v>36</v>
      </c>
      <c r="O231" s="58"/>
      <c r="P231" s="168">
        <f>O231*H231</f>
        <v>0</v>
      </c>
      <c r="Q231" s="168">
        <v>0</v>
      </c>
      <c r="R231" s="168">
        <f>Q231*H231</f>
        <v>0</v>
      </c>
      <c r="S231" s="168">
        <v>0</v>
      </c>
      <c r="T231" s="169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0" t="s">
        <v>133</v>
      </c>
      <c r="AT231" s="170" t="s">
        <v>154</v>
      </c>
      <c r="AU231" s="170" t="s">
        <v>81</v>
      </c>
      <c r="AY231" s="17" t="s">
        <v>112</v>
      </c>
      <c r="BE231" s="171">
        <f>IF(N231="základní",J231,0)</f>
        <v>0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17" t="s">
        <v>79</v>
      </c>
      <c r="BK231" s="171">
        <f>ROUND(I231*H231,2)</f>
        <v>0</v>
      </c>
      <c r="BL231" s="17" t="s">
        <v>119</v>
      </c>
      <c r="BM231" s="170" t="s">
        <v>278</v>
      </c>
    </row>
    <row r="232" spans="1:65" s="13" customFormat="1">
      <c r="B232" s="172"/>
      <c r="D232" s="173" t="s">
        <v>120</v>
      </c>
      <c r="E232" s="174" t="s">
        <v>1</v>
      </c>
      <c r="F232" s="175" t="s">
        <v>138</v>
      </c>
      <c r="H232" s="176">
        <v>10</v>
      </c>
      <c r="I232" s="177"/>
      <c r="L232" s="172"/>
      <c r="M232" s="178"/>
      <c r="N232" s="179"/>
      <c r="O232" s="179"/>
      <c r="P232" s="179"/>
      <c r="Q232" s="179"/>
      <c r="R232" s="179"/>
      <c r="S232" s="179"/>
      <c r="T232" s="180"/>
      <c r="AT232" s="174" t="s">
        <v>120</v>
      </c>
      <c r="AU232" s="174" t="s">
        <v>81</v>
      </c>
      <c r="AV232" s="13" t="s">
        <v>81</v>
      </c>
      <c r="AW232" s="13" t="s">
        <v>28</v>
      </c>
      <c r="AX232" s="13" t="s">
        <v>71</v>
      </c>
      <c r="AY232" s="174" t="s">
        <v>112</v>
      </c>
    </row>
    <row r="233" spans="1:65" s="14" customFormat="1">
      <c r="B233" s="181"/>
      <c r="D233" s="173" t="s">
        <v>120</v>
      </c>
      <c r="E233" s="182" t="s">
        <v>1</v>
      </c>
      <c r="F233" s="183" t="s">
        <v>122</v>
      </c>
      <c r="H233" s="184">
        <v>10</v>
      </c>
      <c r="I233" s="185"/>
      <c r="L233" s="181"/>
      <c r="M233" s="186"/>
      <c r="N233" s="187"/>
      <c r="O233" s="187"/>
      <c r="P233" s="187"/>
      <c r="Q233" s="187"/>
      <c r="R233" s="187"/>
      <c r="S233" s="187"/>
      <c r="T233" s="188"/>
      <c r="AT233" s="182" t="s">
        <v>120</v>
      </c>
      <c r="AU233" s="182" t="s">
        <v>81</v>
      </c>
      <c r="AV233" s="14" t="s">
        <v>119</v>
      </c>
      <c r="AW233" s="14" t="s">
        <v>28</v>
      </c>
      <c r="AX233" s="14" t="s">
        <v>79</v>
      </c>
      <c r="AY233" s="182" t="s">
        <v>112</v>
      </c>
    </row>
    <row r="234" spans="1:65" s="2" customFormat="1" ht="21.6" customHeight="1">
      <c r="A234" s="32"/>
      <c r="B234" s="157"/>
      <c r="C234" s="189">
        <v>41</v>
      </c>
      <c r="D234" s="189" t="s">
        <v>154</v>
      </c>
      <c r="E234" s="190" t="s">
        <v>279</v>
      </c>
      <c r="F234" s="191" t="s">
        <v>280</v>
      </c>
      <c r="G234" s="192" t="s">
        <v>137</v>
      </c>
      <c r="H234" s="193">
        <v>10</v>
      </c>
      <c r="I234" s="194"/>
      <c r="J234" s="195">
        <f>ROUND(I234*H234,2)</f>
        <v>0</v>
      </c>
      <c r="K234" s="196"/>
      <c r="L234" s="197"/>
      <c r="M234" s="198" t="s">
        <v>1</v>
      </c>
      <c r="N234" s="199" t="s">
        <v>36</v>
      </c>
      <c r="O234" s="58"/>
      <c r="P234" s="168">
        <f>O234*H234</f>
        <v>0</v>
      </c>
      <c r="Q234" s="168">
        <v>0</v>
      </c>
      <c r="R234" s="168">
        <f>Q234*H234</f>
        <v>0</v>
      </c>
      <c r="S234" s="168">
        <v>0</v>
      </c>
      <c r="T234" s="169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0" t="s">
        <v>133</v>
      </c>
      <c r="AT234" s="170" t="s">
        <v>154</v>
      </c>
      <c r="AU234" s="170" t="s">
        <v>81</v>
      </c>
      <c r="AY234" s="17" t="s">
        <v>112</v>
      </c>
      <c r="BE234" s="171">
        <f>IF(N234="základní",J234,0)</f>
        <v>0</v>
      </c>
      <c r="BF234" s="171">
        <f>IF(N234="snížená",J234,0)</f>
        <v>0</v>
      </c>
      <c r="BG234" s="171">
        <f>IF(N234="zákl. přenesená",J234,0)</f>
        <v>0</v>
      </c>
      <c r="BH234" s="171">
        <f>IF(N234="sníž. přenesená",J234,0)</f>
        <v>0</v>
      </c>
      <c r="BI234" s="171">
        <f>IF(N234="nulová",J234,0)</f>
        <v>0</v>
      </c>
      <c r="BJ234" s="17" t="s">
        <v>79</v>
      </c>
      <c r="BK234" s="171">
        <f>ROUND(I234*H234,2)</f>
        <v>0</v>
      </c>
      <c r="BL234" s="17" t="s">
        <v>119</v>
      </c>
      <c r="BM234" s="170" t="s">
        <v>281</v>
      </c>
    </row>
    <row r="235" spans="1:65" s="13" customFormat="1">
      <c r="B235" s="172"/>
      <c r="D235" s="173" t="s">
        <v>120</v>
      </c>
      <c r="E235" s="174" t="s">
        <v>1</v>
      </c>
      <c r="F235" s="175" t="s">
        <v>138</v>
      </c>
      <c r="H235" s="176">
        <v>10</v>
      </c>
      <c r="I235" s="177"/>
      <c r="L235" s="172"/>
      <c r="M235" s="178"/>
      <c r="N235" s="179"/>
      <c r="O235" s="179"/>
      <c r="P235" s="179"/>
      <c r="Q235" s="179"/>
      <c r="R235" s="179"/>
      <c r="S235" s="179"/>
      <c r="T235" s="180"/>
      <c r="AT235" s="174" t="s">
        <v>120</v>
      </c>
      <c r="AU235" s="174" t="s">
        <v>81</v>
      </c>
      <c r="AV235" s="13" t="s">
        <v>81</v>
      </c>
      <c r="AW235" s="13" t="s">
        <v>28</v>
      </c>
      <c r="AX235" s="13" t="s">
        <v>71</v>
      </c>
      <c r="AY235" s="174" t="s">
        <v>112</v>
      </c>
    </row>
    <row r="236" spans="1:65" s="14" customFormat="1">
      <c r="B236" s="181"/>
      <c r="D236" s="173" t="s">
        <v>120</v>
      </c>
      <c r="E236" s="182" t="s">
        <v>1</v>
      </c>
      <c r="F236" s="183" t="s">
        <v>122</v>
      </c>
      <c r="H236" s="184">
        <v>10</v>
      </c>
      <c r="I236" s="185"/>
      <c r="L236" s="181"/>
      <c r="M236" s="186"/>
      <c r="N236" s="187"/>
      <c r="O236" s="187"/>
      <c r="P236" s="187"/>
      <c r="Q236" s="187"/>
      <c r="R236" s="187"/>
      <c r="S236" s="187"/>
      <c r="T236" s="188"/>
      <c r="AT236" s="182" t="s">
        <v>120</v>
      </c>
      <c r="AU236" s="182" t="s">
        <v>81</v>
      </c>
      <c r="AV236" s="14" t="s">
        <v>119</v>
      </c>
      <c r="AW236" s="14" t="s">
        <v>28</v>
      </c>
      <c r="AX236" s="14" t="s">
        <v>79</v>
      </c>
      <c r="AY236" s="182" t="s">
        <v>112</v>
      </c>
    </row>
    <row r="237" spans="1:65" s="2" customFormat="1" ht="21.6" customHeight="1">
      <c r="A237" s="32"/>
      <c r="B237" s="157"/>
      <c r="C237" s="158">
        <v>42</v>
      </c>
      <c r="D237" s="158" t="s">
        <v>115</v>
      </c>
      <c r="E237" s="159" t="s">
        <v>282</v>
      </c>
      <c r="F237" s="160" t="s">
        <v>283</v>
      </c>
      <c r="G237" s="161" t="s">
        <v>137</v>
      </c>
      <c r="H237" s="162">
        <v>6</v>
      </c>
      <c r="I237" s="163"/>
      <c r="J237" s="164">
        <f t="shared" ref="J237:J243" si="0">ROUND(I237*H237,2)</f>
        <v>0</v>
      </c>
      <c r="K237" s="165"/>
      <c r="L237" s="33"/>
      <c r="M237" s="166" t="s">
        <v>1</v>
      </c>
      <c r="N237" s="167" t="s">
        <v>36</v>
      </c>
      <c r="O237" s="58"/>
      <c r="P237" s="168">
        <f t="shared" ref="P237:P243" si="1">O237*H237</f>
        <v>0</v>
      </c>
      <c r="Q237" s="168">
        <v>0</v>
      </c>
      <c r="R237" s="168">
        <f t="shared" ref="R237:R243" si="2">Q237*H237</f>
        <v>0</v>
      </c>
      <c r="S237" s="168">
        <v>0</v>
      </c>
      <c r="T237" s="169">
        <f t="shared" ref="T237:T243" si="3"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119</v>
      </c>
      <c r="AT237" s="170" t="s">
        <v>115</v>
      </c>
      <c r="AU237" s="170" t="s">
        <v>81</v>
      </c>
      <c r="AY237" s="17" t="s">
        <v>112</v>
      </c>
      <c r="BE237" s="171">
        <f t="shared" ref="BE237:BE243" si="4">IF(N237="základní",J237,0)</f>
        <v>0</v>
      </c>
      <c r="BF237" s="171">
        <f t="shared" ref="BF237:BF243" si="5">IF(N237="snížená",J237,0)</f>
        <v>0</v>
      </c>
      <c r="BG237" s="171">
        <f t="shared" ref="BG237:BG243" si="6">IF(N237="zákl. přenesená",J237,0)</f>
        <v>0</v>
      </c>
      <c r="BH237" s="171">
        <f t="shared" ref="BH237:BH243" si="7">IF(N237="sníž. přenesená",J237,0)</f>
        <v>0</v>
      </c>
      <c r="BI237" s="171">
        <f t="shared" ref="BI237:BI243" si="8">IF(N237="nulová",J237,0)</f>
        <v>0</v>
      </c>
      <c r="BJ237" s="17" t="s">
        <v>79</v>
      </c>
      <c r="BK237" s="171">
        <f t="shared" ref="BK237:BK243" si="9">ROUND(I237*H237,2)</f>
        <v>0</v>
      </c>
      <c r="BL237" s="17" t="s">
        <v>119</v>
      </c>
      <c r="BM237" s="170" t="s">
        <v>284</v>
      </c>
    </row>
    <row r="238" spans="1:65" s="2" customFormat="1" ht="21.6" customHeight="1">
      <c r="A238" s="32"/>
      <c r="B238" s="157"/>
      <c r="C238" s="158">
        <v>43</v>
      </c>
      <c r="D238" s="158" t="s">
        <v>115</v>
      </c>
      <c r="E238" s="159" t="s">
        <v>285</v>
      </c>
      <c r="F238" s="160" t="s">
        <v>286</v>
      </c>
      <c r="G238" s="161" t="s">
        <v>137</v>
      </c>
      <c r="H238" s="162">
        <v>3</v>
      </c>
      <c r="I238" s="163"/>
      <c r="J238" s="164">
        <f t="shared" si="0"/>
        <v>0</v>
      </c>
      <c r="K238" s="165"/>
      <c r="L238" s="33"/>
      <c r="M238" s="166" t="s">
        <v>1</v>
      </c>
      <c r="N238" s="167" t="s">
        <v>36</v>
      </c>
      <c r="O238" s="58"/>
      <c r="P238" s="168">
        <f t="shared" si="1"/>
        <v>0</v>
      </c>
      <c r="Q238" s="168">
        <v>0</v>
      </c>
      <c r="R238" s="168">
        <f t="shared" si="2"/>
        <v>0</v>
      </c>
      <c r="S238" s="168">
        <v>0</v>
      </c>
      <c r="T238" s="169">
        <f t="shared" si="3"/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0" t="s">
        <v>119</v>
      </c>
      <c r="AT238" s="170" t="s">
        <v>115</v>
      </c>
      <c r="AU238" s="170" t="s">
        <v>81</v>
      </c>
      <c r="AY238" s="17" t="s">
        <v>112</v>
      </c>
      <c r="BE238" s="171">
        <f t="shared" si="4"/>
        <v>0</v>
      </c>
      <c r="BF238" s="171">
        <f t="shared" si="5"/>
        <v>0</v>
      </c>
      <c r="BG238" s="171">
        <f t="shared" si="6"/>
        <v>0</v>
      </c>
      <c r="BH238" s="171">
        <f t="shared" si="7"/>
        <v>0</v>
      </c>
      <c r="BI238" s="171">
        <f t="shared" si="8"/>
        <v>0</v>
      </c>
      <c r="BJ238" s="17" t="s">
        <v>79</v>
      </c>
      <c r="BK238" s="171">
        <f t="shared" si="9"/>
        <v>0</v>
      </c>
      <c r="BL238" s="17" t="s">
        <v>119</v>
      </c>
      <c r="BM238" s="170" t="s">
        <v>287</v>
      </c>
    </row>
    <row r="239" spans="1:65" s="2" customFormat="1" ht="21.6" customHeight="1">
      <c r="A239" s="32"/>
      <c r="B239" s="157"/>
      <c r="C239" s="158">
        <v>44</v>
      </c>
      <c r="D239" s="158" t="s">
        <v>115</v>
      </c>
      <c r="E239" s="159" t="s">
        <v>288</v>
      </c>
      <c r="F239" s="160" t="s">
        <v>289</v>
      </c>
      <c r="G239" s="161" t="s">
        <v>137</v>
      </c>
      <c r="H239" s="162">
        <v>2</v>
      </c>
      <c r="I239" s="163"/>
      <c r="J239" s="164">
        <f t="shared" si="0"/>
        <v>0</v>
      </c>
      <c r="K239" s="165"/>
      <c r="L239" s="33"/>
      <c r="M239" s="166" t="s">
        <v>1</v>
      </c>
      <c r="N239" s="167" t="s">
        <v>36</v>
      </c>
      <c r="O239" s="58"/>
      <c r="P239" s="168">
        <f t="shared" si="1"/>
        <v>0</v>
      </c>
      <c r="Q239" s="168">
        <v>0</v>
      </c>
      <c r="R239" s="168">
        <f t="shared" si="2"/>
        <v>0</v>
      </c>
      <c r="S239" s="168">
        <v>0</v>
      </c>
      <c r="T239" s="169">
        <f t="shared" si="3"/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0" t="s">
        <v>119</v>
      </c>
      <c r="AT239" s="170" t="s">
        <v>115</v>
      </c>
      <c r="AU239" s="170" t="s">
        <v>81</v>
      </c>
      <c r="AY239" s="17" t="s">
        <v>112</v>
      </c>
      <c r="BE239" s="171">
        <f t="shared" si="4"/>
        <v>0</v>
      </c>
      <c r="BF239" s="171">
        <f t="shared" si="5"/>
        <v>0</v>
      </c>
      <c r="BG239" s="171">
        <f t="shared" si="6"/>
        <v>0</v>
      </c>
      <c r="BH239" s="171">
        <f t="shared" si="7"/>
        <v>0</v>
      </c>
      <c r="BI239" s="171">
        <f t="shared" si="8"/>
        <v>0</v>
      </c>
      <c r="BJ239" s="17" t="s">
        <v>79</v>
      </c>
      <c r="BK239" s="171">
        <f t="shared" si="9"/>
        <v>0</v>
      </c>
      <c r="BL239" s="17" t="s">
        <v>119</v>
      </c>
      <c r="BM239" s="170" t="s">
        <v>290</v>
      </c>
    </row>
    <row r="240" spans="1:65" s="2" customFormat="1" ht="21.6" customHeight="1">
      <c r="A240" s="32"/>
      <c r="B240" s="157"/>
      <c r="C240" s="158">
        <v>45</v>
      </c>
      <c r="D240" s="158" t="s">
        <v>115</v>
      </c>
      <c r="E240" s="159" t="s">
        <v>291</v>
      </c>
      <c r="F240" s="160" t="s">
        <v>292</v>
      </c>
      <c r="G240" s="161" t="s">
        <v>137</v>
      </c>
      <c r="H240" s="162">
        <v>6</v>
      </c>
      <c r="I240" s="163"/>
      <c r="J240" s="164">
        <f t="shared" si="0"/>
        <v>0</v>
      </c>
      <c r="K240" s="165"/>
      <c r="L240" s="33"/>
      <c r="M240" s="166" t="s">
        <v>1</v>
      </c>
      <c r="N240" s="167" t="s">
        <v>36</v>
      </c>
      <c r="O240" s="58"/>
      <c r="P240" s="168">
        <f t="shared" si="1"/>
        <v>0</v>
      </c>
      <c r="Q240" s="168">
        <v>0</v>
      </c>
      <c r="R240" s="168">
        <f t="shared" si="2"/>
        <v>0</v>
      </c>
      <c r="S240" s="168">
        <v>0</v>
      </c>
      <c r="T240" s="169">
        <f t="shared" si="3"/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0" t="s">
        <v>119</v>
      </c>
      <c r="AT240" s="170" t="s">
        <v>115</v>
      </c>
      <c r="AU240" s="170" t="s">
        <v>81</v>
      </c>
      <c r="AY240" s="17" t="s">
        <v>112</v>
      </c>
      <c r="BE240" s="171">
        <f t="shared" si="4"/>
        <v>0</v>
      </c>
      <c r="BF240" s="171">
        <f t="shared" si="5"/>
        <v>0</v>
      </c>
      <c r="BG240" s="171">
        <f t="shared" si="6"/>
        <v>0</v>
      </c>
      <c r="BH240" s="171">
        <f t="shared" si="7"/>
        <v>0</v>
      </c>
      <c r="BI240" s="171">
        <f t="shared" si="8"/>
        <v>0</v>
      </c>
      <c r="BJ240" s="17" t="s">
        <v>79</v>
      </c>
      <c r="BK240" s="171">
        <f t="shared" si="9"/>
        <v>0</v>
      </c>
      <c r="BL240" s="17" t="s">
        <v>119</v>
      </c>
      <c r="BM240" s="170" t="s">
        <v>293</v>
      </c>
    </row>
    <row r="241" spans="1:65" s="2" customFormat="1" ht="21.6" customHeight="1">
      <c r="A241" s="32"/>
      <c r="B241" s="157"/>
      <c r="C241" s="158">
        <v>46</v>
      </c>
      <c r="D241" s="158" t="s">
        <v>115</v>
      </c>
      <c r="E241" s="159" t="s">
        <v>294</v>
      </c>
      <c r="F241" s="160" t="s">
        <v>295</v>
      </c>
      <c r="G241" s="161" t="s">
        <v>137</v>
      </c>
      <c r="H241" s="162">
        <v>3</v>
      </c>
      <c r="I241" s="163"/>
      <c r="J241" s="164">
        <f t="shared" si="0"/>
        <v>0</v>
      </c>
      <c r="K241" s="165"/>
      <c r="L241" s="33"/>
      <c r="M241" s="166" t="s">
        <v>1</v>
      </c>
      <c r="N241" s="167" t="s">
        <v>36</v>
      </c>
      <c r="O241" s="58"/>
      <c r="P241" s="168">
        <f t="shared" si="1"/>
        <v>0</v>
      </c>
      <c r="Q241" s="168">
        <v>0</v>
      </c>
      <c r="R241" s="168">
        <f t="shared" si="2"/>
        <v>0</v>
      </c>
      <c r="S241" s="168">
        <v>0</v>
      </c>
      <c r="T241" s="169">
        <f t="shared" si="3"/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119</v>
      </c>
      <c r="AT241" s="170" t="s">
        <v>115</v>
      </c>
      <c r="AU241" s="170" t="s">
        <v>81</v>
      </c>
      <c r="AY241" s="17" t="s">
        <v>112</v>
      </c>
      <c r="BE241" s="171">
        <f t="shared" si="4"/>
        <v>0</v>
      </c>
      <c r="BF241" s="171">
        <f t="shared" si="5"/>
        <v>0</v>
      </c>
      <c r="BG241" s="171">
        <f t="shared" si="6"/>
        <v>0</v>
      </c>
      <c r="BH241" s="171">
        <f t="shared" si="7"/>
        <v>0</v>
      </c>
      <c r="BI241" s="171">
        <f t="shared" si="8"/>
        <v>0</v>
      </c>
      <c r="BJ241" s="17" t="s">
        <v>79</v>
      </c>
      <c r="BK241" s="171">
        <f t="shared" si="9"/>
        <v>0</v>
      </c>
      <c r="BL241" s="17" t="s">
        <v>119</v>
      </c>
      <c r="BM241" s="170" t="s">
        <v>296</v>
      </c>
    </row>
    <row r="242" spans="1:65" s="2" customFormat="1" ht="21.6" customHeight="1">
      <c r="A242" s="32"/>
      <c r="B242" s="157"/>
      <c r="C242" s="158">
        <v>47</v>
      </c>
      <c r="D242" s="158" t="s">
        <v>115</v>
      </c>
      <c r="E242" s="159" t="s">
        <v>297</v>
      </c>
      <c r="F242" s="160" t="s">
        <v>298</v>
      </c>
      <c r="G242" s="161" t="s">
        <v>137</v>
      </c>
      <c r="H242" s="162">
        <v>2</v>
      </c>
      <c r="I242" s="163"/>
      <c r="J242" s="164">
        <f t="shared" si="0"/>
        <v>0</v>
      </c>
      <c r="K242" s="165"/>
      <c r="L242" s="33"/>
      <c r="M242" s="166" t="s">
        <v>1</v>
      </c>
      <c r="N242" s="167" t="s">
        <v>36</v>
      </c>
      <c r="O242" s="58"/>
      <c r="P242" s="168">
        <f t="shared" si="1"/>
        <v>0</v>
      </c>
      <c r="Q242" s="168">
        <v>0</v>
      </c>
      <c r="R242" s="168">
        <f t="shared" si="2"/>
        <v>0</v>
      </c>
      <c r="S242" s="168">
        <v>0</v>
      </c>
      <c r="T242" s="169">
        <f t="shared" si="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119</v>
      </c>
      <c r="AT242" s="170" t="s">
        <v>115</v>
      </c>
      <c r="AU242" s="170" t="s">
        <v>81</v>
      </c>
      <c r="AY242" s="17" t="s">
        <v>112</v>
      </c>
      <c r="BE242" s="171">
        <f t="shared" si="4"/>
        <v>0</v>
      </c>
      <c r="BF242" s="171">
        <f t="shared" si="5"/>
        <v>0</v>
      </c>
      <c r="BG242" s="171">
        <f t="shared" si="6"/>
        <v>0</v>
      </c>
      <c r="BH242" s="171">
        <f t="shared" si="7"/>
        <v>0</v>
      </c>
      <c r="BI242" s="171">
        <f t="shared" si="8"/>
        <v>0</v>
      </c>
      <c r="BJ242" s="17" t="s">
        <v>79</v>
      </c>
      <c r="BK242" s="171">
        <f t="shared" si="9"/>
        <v>0</v>
      </c>
      <c r="BL242" s="17" t="s">
        <v>119</v>
      </c>
      <c r="BM242" s="170" t="s">
        <v>299</v>
      </c>
    </row>
    <row r="243" spans="1:65" s="2" customFormat="1" ht="21.6" customHeight="1">
      <c r="A243" s="32"/>
      <c r="B243" s="157"/>
      <c r="C243" s="158">
        <v>48</v>
      </c>
      <c r="D243" s="158" t="s">
        <v>115</v>
      </c>
      <c r="E243" s="159" t="s">
        <v>300</v>
      </c>
      <c r="F243" s="160" t="s">
        <v>301</v>
      </c>
      <c r="G243" s="161" t="s">
        <v>188</v>
      </c>
      <c r="H243" s="162">
        <v>18</v>
      </c>
      <c r="I243" s="163"/>
      <c r="J243" s="164">
        <f t="shared" si="0"/>
        <v>0</v>
      </c>
      <c r="K243" s="165"/>
      <c r="L243" s="33"/>
      <c r="M243" s="166" t="s">
        <v>1</v>
      </c>
      <c r="N243" s="167" t="s">
        <v>36</v>
      </c>
      <c r="O243" s="58"/>
      <c r="P243" s="168">
        <f t="shared" si="1"/>
        <v>0</v>
      </c>
      <c r="Q243" s="168">
        <v>0</v>
      </c>
      <c r="R243" s="168">
        <f t="shared" si="2"/>
        <v>0</v>
      </c>
      <c r="S243" s="168">
        <v>0</v>
      </c>
      <c r="T243" s="169">
        <f t="shared" si="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0" t="s">
        <v>119</v>
      </c>
      <c r="AT243" s="170" t="s">
        <v>115</v>
      </c>
      <c r="AU243" s="170" t="s">
        <v>81</v>
      </c>
      <c r="AY243" s="17" t="s">
        <v>112</v>
      </c>
      <c r="BE243" s="171">
        <f t="shared" si="4"/>
        <v>0</v>
      </c>
      <c r="BF243" s="171">
        <f t="shared" si="5"/>
        <v>0</v>
      </c>
      <c r="BG243" s="171">
        <f t="shared" si="6"/>
        <v>0</v>
      </c>
      <c r="BH243" s="171">
        <f t="shared" si="7"/>
        <v>0</v>
      </c>
      <c r="BI243" s="171">
        <f t="shared" si="8"/>
        <v>0</v>
      </c>
      <c r="BJ243" s="17" t="s">
        <v>79</v>
      </c>
      <c r="BK243" s="171">
        <f t="shared" si="9"/>
        <v>0</v>
      </c>
      <c r="BL243" s="17" t="s">
        <v>119</v>
      </c>
      <c r="BM243" s="170" t="s">
        <v>302</v>
      </c>
    </row>
    <row r="244" spans="1:65" s="13" customFormat="1">
      <c r="B244" s="172"/>
      <c r="D244" s="173" t="s">
        <v>120</v>
      </c>
      <c r="E244" s="174" t="s">
        <v>1</v>
      </c>
      <c r="F244" s="175" t="s">
        <v>303</v>
      </c>
      <c r="H244" s="176">
        <v>18</v>
      </c>
      <c r="I244" s="177"/>
      <c r="L244" s="172"/>
      <c r="M244" s="178"/>
      <c r="N244" s="179"/>
      <c r="O244" s="179"/>
      <c r="P244" s="179"/>
      <c r="Q244" s="179"/>
      <c r="R244" s="179"/>
      <c r="S244" s="179"/>
      <c r="T244" s="180"/>
      <c r="AT244" s="174" t="s">
        <v>120</v>
      </c>
      <c r="AU244" s="174" t="s">
        <v>81</v>
      </c>
      <c r="AV244" s="13" t="s">
        <v>81</v>
      </c>
      <c r="AW244" s="13" t="s">
        <v>28</v>
      </c>
      <c r="AX244" s="13" t="s">
        <v>71</v>
      </c>
      <c r="AY244" s="174" t="s">
        <v>112</v>
      </c>
    </row>
    <row r="245" spans="1:65" s="14" customFormat="1">
      <c r="B245" s="181"/>
      <c r="D245" s="173" t="s">
        <v>120</v>
      </c>
      <c r="E245" s="182" t="s">
        <v>1</v>
      </c>
      <c r="F245" s="183" t="s">
        <v>122</v>
      </c>
      <c r="H245" s="184">
        <v>18</v>
      </c>
      <c r="I245" s="185"/>
      <c r="L245" s="181"/>
      <c r="M245" s="186"/>
      <c r="N245" s="187"/>
      <c r="O245" s="187"/>
      <c r="P245" s="187"/>
      <c r="Q245" s="187"/>
      <c r="R245" s="187"/>
      <c r="S245" s="187"/>
      <c r="T245" s="188"/>
      <c r="AT245" s="182" t="s">
        <v>120</v>
      </c>
      <c r="AU245" s="182" t="s">
        <v>81</v>
      </c>
      <c r="AV245" s="14" t="s">
        <v>119</v>
      </c>
      <c r="AW245" s="14" t="s">
        <v>28</v>
      </c>
      <c r="AX245" s="14" t="s">
        <v>79</v>
      </c>
      <c r="AY245" s="182" t="s">
        <v>112</v>
      </c>
    </row>
    <row r="246" spans="1:65" s="2" customFormat="1" ht="21.6" customHeight="1">
      <c r="A246" s="32"/>
      <c r="B246" s="157"/>
      <c r="C246" s="158">
        <v>49</v>
      </c>
      <c r="D246" s="158" t="s">
        <v>115</v>
      </c>
      <c r="E246" s="159" t="s">
        <v>304</v>
      </c>
      <c r="F246" s="160" t="s">
        <v>305</v>
      </c>
      <c r="G246" s="161" t="s">
        <v>128</v>
      </c>
      <c r="H246" s="162">
        <v>22.5</v>
      </c>
      <c r="I246" s="163"/>
      <c r="J246" s="164">
        <f>ROUND(I246*H246,2)</f>
        <v>0</v>
      </c>
      <c r="K246" s="165"/>
      <c r="L246" s="33"/>
      <c r="M246" s="166" t="s">
        <v>1</v>
      </c>
      <c r="N246" s="167" t="s">
        <v>36</v>
      </c>
      <c r="O246" s="58"/>
      <c r="P246" s="168">
        <f>O246*H246</f>
        <v>0</v>
      </c>
      <c r="Q246" s="168">
        <v>0</v>
      </c>
      <c r="R246" s="168">
        <f>Q246*H246</f>
        <v>0</v>
      </c>
      <c r="S246" s="168">
        <v>0</v>
      </c>
      <c r="T246" s="169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119</v>
      </c>
      <c r="AT246" s="170" t="s">
        <v>115</v>
      </c>
      <c r="AU246" s="170" t="s">
        <v>81</v>
      </c>
      <c r="AY246" s="17" t="s">
        <v>112</v>
      </c>
      <c r="BE246" s="171">
        <f>IF(N246="základní",J246,0)</f>
        <v>0</v>
      </c>
      <c r="BF246" s="171">
        <f>IF(N246="snížená",J246,0)</f>
        <v>0</v>
      </c>
      <c r="BG246" s="171">
        <f>IF(N246="zákl. přenesená",J246,0)</f>
        <v>0</v>
      </c>
      <c r="BH246" s="171">
        <f>IF(N246="sníž. přenesená",J246,0)</f>
        <v>0</v>
      </c>
      <c r="BI246" s="171">
        <f>IF(N246="nulová",J246,0)</f>
        <v>0</v>
      </c>
      <c r="BJ246" s="17" t="s">
        <v>79</v>
      </c>
      <c r="BK246" s="171">
        <f>ROUND(I246*H246,2)</f>
        <v>0</v>
      </c>
      <c r="BL246" s="17" t="s">
        <v>119</v>
      </c>
      <c r="BM246" s="170" t="s">
        <v>306</v>
      </c>
    </row>
    <row r="247" spans="1:65" s="13" customFormat="1">
      <c r="B247" s="172"/>
      <c r="D247" s="173" t="s">
        <v>120</v>
      </c>
      <c r="E247" s="174" t="s">
        <v>1</v>
      </c>
      <c r="F247" s="175" t="s">
        <v>307</v>
      </c>
      <c r="H247" s="176">
        <v>22.5</v>
      </c>
      <c r="I247" s="177"/>
      <c r="L247" s="172"/>
      <c r="M247" s="178"/>
      <c r="N247" s="179"/>
      <c r="O247" s="179"/>
      <c r="P247" s="179"/>
      <c r="Q247" s="179"/>
      <c r="R247" s="179"/>
      <c r="S247" s="179"/>
      <c r="T247" s="180"/>
      <c r="AT247" s="174" t="s">
        <v>120</v>
      </c>
      <c r="AU247" s="174" t="s">
        <v>81</v>
      </c>
      <c r="AV247" s="13" t="s">
        <v>81</v>
      </c>
      <c r="AW247" s="13" t="s">
        <v>28</v>
      </c>
      <c r="AX247" s="13" t="s">
        <v>71</v>
      </c>
      <c r="AY247" s="174" t="s">
        <v>112</v>
      </c>
    </row>
    <row r="248" spans="1:65" s="14" customFormat="1">
      <c r="B248" s="181"/>
      <c r="D248" s="173" t="s">
        <v>120</v>
      </c>
      <c r="E248" s="182" t="s">
        <v>1</v>
      </c>
      <c r="F248" s="183" t="s">
        <v>122</v>
      </c>
      <c r="H248" s="184">
        <v>22.5</v>
      </c>
      <c r="I248" s="185"/>
      <c r="L248" s="181"/>
      <c r="M248" s="186"/>
      <c r="N248" s="187"/>
      <c r="O248" s="187"/>
      <c r="P248" s="187"/>
      <c r="Q248" s="187"/>
      <c r="R248" s="187"/>
      <c r="S248" s="187"/>
      <c r="T248" s="188"/>
      <c r="AT248" s="182" t="s">
        <v>120</v>
      </c>
      <c r="AU248" s="182" t="s">
        <v>81</v>
      </c>
      <c r="AV248" s="14" t="s">
        <v>119</v>
      </c>
      <c r="AW248" s="14" t="s">
        <v>28</v>
      </c>
      <c r="AX248" s="14" t="s">
        <v>79</v>
      </c>
      <c r="AY248" s="182" t="s">
        <v>112</v>
      </c>
    </row>
    <row r="249" spans="1:65" s="2" customFormat="1" ht="21.6" customHeight="1">
      <c r="A249" s="32"/>
      <c r="B249" s="157"/>
      <c r="C249" s="158">
        <v>50</v>
      </c>
      <c r="D249" s="158" t="s">
        <v>115</v>
      </c>
      <c r="E249" s="159" t="s">
        <v>308</v>
      </c>
      <c r="F249" s="160" t="s">
        <v>309</v>
      </c>
      <c r="G249" s="161" t="s">
        <v>188</v>
      </c>
      <c r="H249" s="162">
        <v>18</v>
      </c>
      <c r="I249" s="163"/>
      <c r="J249" s="164">
        <f>ROUND(I249*H249,2)</f>
        <v>0</v>
      </c>
      <c r="K249" s="165"/>
      <c r="L249" s="33"/>
      <c r="M249" s="166" t="s">
        <v>1</v>
      </c>
      <c r="N249" s="167" t="s">
        <v>36</v>
      </c>
      <c r="O249" s="58"/>
      <c r="P249" s="168">
        <f>O249*H249</f>
        <v>0</v>
      </c>
      <c r="Q249" s="168">
        <v>0</v>
      </c>
      <c r="R249" s="168">
        <f>Q249*H249</f>
        <v>0</v>
      </c>
      <c r="S249" s="168">
        <v>0</v>
      </c>
      <c r="T249" s="169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119</v>
      </c>
      <c r="AT249" s="170" t="s">
        <v>115</v>
      </c>
      <c r="AU249" s="170" t="s">
        <v>81</v>
      </c>
      <c r="AY249" s="17" t="s">
        <v>112</v>
      </c>
      <c r="BE249" s="171">
        <f>IF(N249="základní",J249,0)</f>
        <v>0</v>
      </c>
      <c r="BF249" s="171">
        <f>IF(N249="snížená",J249,0)</f>
        <v>0</v>
      </c>
      <c r="BG249" s="171">
        <f>IF(N249="zákl. přenesená",J249,0)</f>
        <v>0</v>
      </c>
      <c r="BH249" s="171">
        <f>IF(N249="sníž. přenesená",J249,0)</f>
        <v>0</v>
      </c>
      <c r="BI249" s="171">
        <f>IF(N249="nulová",J249,0)</f>
        <v>0</v>
      </c>
      <c r="BJ249" s="17" t="s">
        <v>79</v>
      </c>
      <c r="BK249" s="171">
        <f>ROUND(I249*H249,2)</f>
        <v>0</v>
      </c>
      <c r="BL249" s="17" t="s">
        <v>119</v>
      </c>
      <c r="BM249" s="170" t="s">
        <v>310</v>
      </c>
    </row>
    <row r="250" spans="1:65" s="13" customFormat="1">
      <c r="B250" s="172"/>
      <c r="D250" s="173" t="s">
        <v>120</v>
      </c>
      <c r="E250" s="174" t="s">
        <v>1</v>
      </c>
      <c r="F250" s="175" t="s">
        <v>303</v>
      </c>
      <c r="H250" s="176">
        <v>18</v>
      </c>
      <c r="I250" s="177"/>
      <c r="L250" s="172"/>
      <c r="M250" s="178"/>
      <c r="N250" s="179"/>
      <c r="O250" s="179"/>
      <c r="P250" s="179"/>
      <c r="Q250" s="179"/>
      <c r="R250" s="179"/>
      <c r="S250" s="179"/>
      <c r="T250" s="180"/>
      <c r="AT250" s="174" t="s">
        <v>120</v>
      </c>
      <c r="AU250" s="174" t="s">
        <v>81</v>
      </c>
      <c r="AV250" s="13" t="s">
        <v>81</v>
      </c>
      <c r="AW250" s="13" t="s">
        <v>28</v>
      </c>
      <c r="AX250" s="13" t="s">
        <v>71</v>
      </c>
      <c r="AY250" s="174" t="s">
        <v>112</v>
      </c>
    </row>
    <row r="251" spans="1:65" s="14" customFormat="1">
      <c r="B251" s="181"/>
      <c r="D251" s="173" t="s">
        <v>120</v>
      </c>
      <c r="E251" s="182" t="s">
        <v>1</v>
      </c>
      <c r="F251" s="183" t="s">
        <v>122</v>
      </c>
      <c r="H251" s="184">
        <v>18</v>
      </c>
      <c r="I251" s="185"/>
      <c r="L251" s="181"/>
      <c r="M251" s="186"/>
      <c r="N251" s="187"/>
      <c r="O251" s="187"/>
      <c r="P251" s="187"/>
      <c r="Q251" s="187"/>
      <c r="R251" s="187"/>
      <c r="S251" s="187"/>
      <c r="T251" s="188"/>
      <c r="AT251" s="182" t="s">
        <v>120</v>
      </c>
      <c r="AU251" s="182" t="s">
        <v>81</v>
      </c>
      <c r="AV251" s="14" t="s">
        <v>119</v>
      </c>
      <c r="AW251" s="14" t="s">
        <v>28</v>
      </c>
      <c r="AX251" s="14" t="s">
        <v>79</v>
      </c>
      <c r="AY251" s="182" t="s">
        <v>112</v>
      </c>
    </row>
    <row r="252" spans="1:65" s="2" customFormat="1" ht="32.450000000000003" customHeight="1">
      <c r="A252" s="32"/>
      <c r="B252" s="157"/>
      <c r="C252" s="158">
        <v>51</v>
      </c>
      <c r="D252" s="158" t="s">
        <v>115</v>
      </c>
      <c r="E252" s="159" t="s">
        <v>311</v>
      </c>
      <c r="F252" s="160" t="s">
        <v>312</v>
      </c>
      <c r="G252" s="161" t="s">
        <v>128</v>
      </c>
      <c r="H252" s="162">
        <v>22.5</v>
      </c>
      <c r="I252" s="163"/>
      <c r="J252" s="164">
        <f>ROUND(I252*H252,2)</f>
        <v>0</v>
      </c>
      <c r="K252" s="165"/>
      <c r="L252" s="33"/>
      <c r="M252" s="166" t="s">
        <v>1</v>
      </c>
      <c r="N252" s="167" t="s">
        <v>36</v>
      </c>
      <c r="O252" s="58"/>
      <c r="P252" s="168">
        <f>O252*H252</f>
        <v>0</v>
      </c>
      <c r="Q252" s="168">
        <v>0</v>
      </c>
      <c r="R252" s="168">
        <f>Q252*H252</f>
        <v>0</v>
      </c>
      <c r="S252" s="168">
        <v>0</v>
      </c>
      <c r="T252" s="169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119</v>
      </c>
      <c r="AT252" s="170" t="s">
        <v>115</v>
      </c>
      <c r="AU252" s="170" t="s">
        <v>81</v>
      </c>
      <c r="AY252" s="17" t="s">
        <v>112</v>
      </c>
      <c r="BE252" s="171">
        <f>IF(N252="základní",J252,0)</f>
        <v>0</v>
      </c>
      <c r="BF252" s="171">
        <f>IF(N252="snížená",J252,0)</f>
        <v>0</v>
      </c>
      <c r="BG252" s="171">
        <f>IF(N252="zákl. přenesená",J252,0)</f>
        <v>0</v>
      </c>
      <c r="BH252" s="171">
        <f>IF(N252="sníž. přenesená",J252,0)</f>
        <v>0</v>
      </c>
      <c r="BI252" s="171">
        <f>IF(N252="nulová",J252,0)</f>
        <v>0</v>
      </c>
      <c r="BJ252" s="17" t="s">
        <v>79</v>
      </c>
      <c r="BK252" s="171">
        <f>ROUND(I252*H252,2)</f>
        <v>0</v>
      </c>
      <c r="BL252" s="17" t="s">
        <v>119</v>
      </c>
      <c r="BM252" s="170" t="s">
        <v>313</v>
      </c>
    </row>
    <row r="253" spans="1:65" s="13" customFormat="1">
      <c r="B253" s="172"/>
      <c r="D253" s="173" t="s">
        <v>120</v>
      </c>
      <c r="E253" s="174" t="s">
        <v>1</v>
      </c>
      <c r="F253" s="175" t="s">
        <v>307</v>
      </c>
      <c r="H253" s="176">
        <v>22.5</v>
      </c>
      <c r="I253" s="177"/>
      <c r="L253" s="172"/>
      <c r="M253" s="178"/>
      <c r="N253" s="179"/>
      <c r="O253" s="179"/>
      <c r="P253" s="179"/>
      <c r="Q253" s="179"/>
      <c r="R253" s="179"/>
      <c r="S253" s="179"/>
      <c r="T253" s="180"/>
      <c r="AT253" s="174" t="s">
        <v>120</v>
      </c>
      <c r="AU253" s="174" t="s">
        <v>81</v>
      </c>
      <c r="AV253" s="13" t="s">
        <v>81</v>
      </c>
      <c r="AW253" s="13" t="s">
        <v>28</v>
      </c>
      <c r="AX253" s="13" t="s">
        <v>71</v>
      </c>
      <c r="AY253" s="174" t="s">
        <v>112</v>
      </c>
    </row>
    <row r="254" spans="1:65" s="14" customFormat="1">
      <c r="B254" s="181"/>
      <c r="D254" s="173" t="s">
        <v>120</v>
      </c>
      <c r="E254" s="182" t="s">
        <v>1</v>
      </c>
      <c r="F254" s="183" t="s">
        <v>122</v>
      </c>
      <c r="H254" s="184">
        <v>22.5</v>
      </c>
      <c r="I254" s="185"/>
      <c r="L254" s="181"/>
      <c r="M254" s="186"/>
      <c r="N254" s="187"/>
      <c r="O254" s="187"/>
      <c r="P254" s="187"/>
      <c r="Q254" s="187"/>
      <c r="R254" s="187"/>
      <c r="S254" s="187"/>
      <c r="T254" s="188"/>
      <c r="AT254" s="182" t="s">
        <v>120</v>
      </c>
      <c r="AU254" s="182" t="s">
        <v>81</v>
      </c>
      <c r="AV254" s="14" t="s">
        <v>119</v>
      </c>
      <c r="AW254" s="14" t="s">
        <v>28</v>
      </c>
      <c r="AX254" s="14" t="s">
        <v>79</v>
      </c>
      <c r="AY254" s="182" t="s">
        <v>112</v>
      </c>
    </row>
    <row r="255" spans="1:65" s="2" customFormat="1" ht="21.6" customHeight="1">
      <c r="A255" s="32"/>
      <c r="B255" s="157"/>
      <c r="C255" s="189">
        <v>52</v>
      </c>
      <c r="D255" s="189" t="s">
        <v>154</v>
      </c>
      <c r="E255" s="190" t="s">
        <v>314</v>
      </c>
      <c r="F255" s="191" t="s">
        <v>315</v>
      </c>
      <c r="G255" s="192" t="s">
        <v>137</v>
      </c>
      <c r="H255" s="193">
        <v>3</v>
      </c>
      <c r="I255" s="194"/>
      <c r="J255" s="195">
        <f>ROUND(I255*H255,2)</f>
        <v>0</v>
      </c>
      <c r="K255" s="196"/>
      <c r="L255" s="197"/>
      <c r="M255" s="198" t="s">
        <v>1</v>
      </c>
      <c r="N255" s="199" t="s">
        <v>36</v>
      </c>
      <c r="O255" s="58"/>
      <c r="P255" s="168">
        <f>O255*H255</f>
        <v>0</v>
      </c>
      <c r="Q255" s="168">
        <v>0</v>
      </c>
      <c r="R255" s="168">
        <f>Q255*H255</f>
        <v>0</v>
      </c>
      <c r="S255" s="168">
        <v>0</v>
      </c>
      <c r="T255" s="169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70" t="s">
        <v>133</v>
      </c>
      <c r="AT255" s="170" t="s">
        <v>154</v>
      </c>
      <c r="AU255" s="170" t="s">
        <v>81</v>
      </c>
      <c r="AY255" s="17" t="s">
        <v>112</v>
      </c>
      <c r="BE255" s="171">
        <f>IF(N255="základní",J255,0)</f>
        <v>0</v>
      </c>
      <c r="BF255" s="171">
        <f>IF(N255="snížená",J255,0)</f>
        <v>0</v>
      </c>
      <c r="BG255" s="171">
        <f>IF(N255="zákl. přenesená",J255,0)</f>
        <v>0</v>
      </c>
      <c r="BH255" s="171">
        <f>IF(N255="sníž. přenesená",J255,0)</f>
        <v>0</v>
      </c>
      <c r="BI255" s="171">
        <f>IF(N255="nulová",J255,0)</f>
        <v>0</v>
      </c>
      <c r="BJ255" s="17" t="s">
        <v>79</v>
      </c>
      <c r="BK255" s="171">
        <f>ROUND(I255*H255,2)</f>
        <v>0</v>
      </c>
      <c r="BL255" s="17" t="s">
        <v>119</v>
      </c>
      <c r="BM255" s="170" t="s">
        <v>316</v>
      </c>
    </row>
    <row r="256" spans="1:65" s="2" customFormat="1" ht="14.45" customHeight="1">
      <c r="A256" s="32"/>
      <c r="B256" s="157"/>
      <c r="C256" s="189">
        <v>53</v>
      </c>
      <c r="D256" s="189" t="s">
        <v>154</v>
      </c>
      <c r="E256" s="190" t="s">
        <v>317</v>
      </c>
      <c r="F256" s="191" t="s">
        <v>318</v>
      </c>
      <c r="G256" s="192" t="s">
        <v>137</v>
      </c>
      <c r="H256" s="193">
        <v>6</v>
      </c>
      <c r="I256" s="194"/>
      <c r="J256" s="195">
        <f>ROUND(I256*H256,2)</f>
        <v>0</v>
      </c>
      <c r="K256" s="196"/>
      <c r="L256" s="197"/>
      <c r="M256" s="198" t="s">
        <v>1</v>
      </c>
      <c r="N256" s="199" t="s">
        <v>36</v>
      </c>
      <c r="O256" s="58"/>
      <c r="P256" s="168">
        <f>O256*H256</f>
        <v>0</v>
      </c>
      <c r="Q256" s="168">
        <v>0</v>
      </c>
      <c r="R256" s="168">
        <f>Q256*H256</f>
        <v>0</v>
      </c>
      <c r="S256" s="168">
        <v>0</v>
      </c>
      <c r="T256" s="169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133</v>
      </c>
      <c r="AT256" s="170" t="s">
        <v>154</v>
      </c>
      <c r="AU256" s="170" t="s">
        <v>81</v>
      </c>
      <c r="AY256" s="17" t="s">
        <v>112</v>
      </c>
      <c r="BE256" s="171">
        <f>IF(N256="základní",J256,0)</f>
        <v>0</v>
      </c>
      <c r="BF256" s="171">
        <f>IF(N256="snížená",J256,0)</f>
        <v>0</v>
      </c>
      <c r="BG256" s="171">
        <f>IF(N256="zákl. přenesená",J256,0)</f>
        <v>0</v>
      </c>
      <c r="BH256" s="171">
        <f>IF(N256="sníž. přenesená",J256,0)</f>
        <v>0</v>
      </c>
      <c r="BI256" s="171">
        <f>IF(N256="nulová",J256,0)</f>
        <v>0</v>
      </c>
      <c r="BJ256" s="17" t="s">
        <v>79</v>
      </c>
      <c r="BK256" s="171">
        <f>ROUND(I256*H256,2)</f>
        <v>0</v>
      </c>
      <c r="BL256" s="17" t="s">
        <v>119</v>
      </c>
      <c r="BM256" s="170" t="s">
        <v>319</v>
      </c>
    </row>
    <row r="257" spans="1:65" s="2" customFormat="1" ht="14.45" customHeight="1">
      <c r="A257" s="32"/>
      <c r="B257" s="157"/>
      <c r="C257" s="189">
        <v>54</v>
      </c>
      <c r="D257" s="189" t="s">
        <v>154</v>
      </c>
      <c r="E257" s="190" t="s">
        <v>320</v>
      </c>
      <c r="F257" s="191" t="s">
        <v>321</v>
      </c>
      <c r="G257" s="192" t="s">
        <v>137</v>
      </c>
      <c r="H257" s="193">
        <v>2</v>
      </c>
      <c r="I257" s="194"/>
      <c r="J257" s="195">
        <f>ROUND(I257*H257,2)</f>
        <v>0</v>
      </c>
      <c r="K257" s="196"/>
      <c r="L257" s="197"/>
      <c r="M257" s="198" t="s">
        <v>1</v>
      </c>
      <c r="N257" s="199" t="s">
        <v>36</v>
      </c>
      <c r="O257" s="58"/>
      <c r="P257" s="168">
        <f>O257*H257</f>
        <v>0</v>
      </c>
      <c r="Q257" s="168">
        <v>0</v>
      </c>
      <c r="R257" s="168">
        <f>Q257*H257</f>
        <v>0</v>
      </c>
      <c r="S257" s="168">
        <v>0</v>
      </c>
      <c r="T257" s="169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133</v>
      </c>
      <c r="AT257" s="170" t="s">
        <v>154</v>
      </c>
      <c r="AU257" s="170" t="s">
        <v>81</v>
      </c>
      <c r="AY257" s="17" t="s">
        <v>112</v>
      </c>
      <c r="BE257" s="171">
        <f>IF(N257="základní",J257,0)</f>
        <v>0</v>
      </c>
      <c r="BF257" s="171">
        <f>IF(N257="snížená",J257,0)</f>
        <v>0</v>
      </c>
      <c r="BG257" s="171">
        <f>IF(N257="zákl. přenesená",J257,0)</f>
        <v>0</v>
      </c>
      <c r="BH257" s="171">
        <f>IF(N257="sníž. přenesená",J257,0)</f>
        <v>0</v>
      </c>
      <c r="BI257" s="171">
        <f>IF(N257="nulová",J257,0)</f>
        <v>0</v>
      </c>
      <c r="BJ257" s="17" t="s">
        <v>79</v>
      </c>
      <c r="BK257" s="171">
        <f>ROUND(I257*H257,2)</f>
        <v>0</v>
      </c>
      <c r="BL257" s="17" t="s">
        <v>119</v>
      </c>
      <c r="BM257" s="170" t="s">
        <v>322</v>
      </c>
    </row>
    <row r="258" spans="1:65" s="2" customFormat="1" ht="21.6" customHeight="1">
      <c r="A258" s="32"/>
      <c r="B258" s="157"/>
      <c r="C258" s="189">
        <v>55</v>
      </c>
      <c r="D258" s="189" t="s">
        <v>154</v>
      </c>
      <c r="E258" s="190" t="s">
        <v>323</v>
      </c>
      <c r="F258" s="191" t="s">
        <v>324</v>
      </c>
      <c r="G258" s="192" t="s">
        <v>157</v>
      </c>
      <c r="H258" s="193">
        <v>3.375</v>
      </c>
      <c r="I258" s="194"/>
      <c r="J258" s="195">
        <f>ROUND(I258*H258,2)</f>
        <v>0</v>
      </c>
      <c r="K258" s="196"/>
      <c r="L258" s="197"/>
      <c r="M258" s="198" t="s">
        <v>1</v>
      </c>
      <c r="N258" s="199" t="s">
        <v>36</v>
      </c>
      <c r="O258" s="58"/>
      <c r="P258" s="168">
        <f>O258*H258</f>
        <v>0</v>
      </c>
      <c r="Q258" s="168">
        <v>0</v>
      </c>
      <c r="R258" s="168">
        <f>Q258*H258</f>
        <v>0</v>
      </c>
      <c r="S258" s="168">
        <v>0</v>
      </c>
      <c r="T258" s="169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133</v>
      </c>
      <c r="AT258" s="170" t="s">
        <v>154</v>
      </c>
      <c r="AU258" s="170" t="s">
        <v>81</v>
      </c>
      <c r="AY258" s="17" t="s">
        <v>112</v>
      </c>
      <c r="BE258" s="171">
        <f>IF(N258="základní",J258,0)</f>
        <v>0</v>
      </c>
      <c r="BF258" s="171">
        <f>IF(N258="snížená",J258,0)</f>
        <v>0</v>
      </c>
      <c r="BG258" s="171">
        <f>IF(N258="zákl. přenesená",J258,0)</f>
        <v>0</v>
      </c>
      <c r="BH258" s="171">
        <f>IF(N258="sníž. přenesená",J258,0)</f>
        <v>0</v>
      </c>
      <c r="BI258" s="171">
        <f>IF(N258="nulová",J258,0)</f>
        <v>0</v>
      </c>
      <c r="BJ258" s="17" t="s">
        <v>79</v>
      </c>
      <c r="BK258" s="171">
        <f>ROUND(I258*H258,2)</f>
        <v>0</v>
      </c>
      <c r="BL258" s="17" t="s">
        <v>119</v>
      </c>
      <c r="BM258" s="170" t="s">
        <v>325</v>
      </c>
    </row>
    <row r="259" spans="1:65" s="13" customFormat="1">
      <c r="B259" s="172"/>
      <c r="D259" s="173" t="s">
        <v>120</v>
      </c>
      <c r="E259" s="174" t="s">
        <v>1</v>
      </c>
      <c r="F259" s="175" t="s">
        <v>326</v>
      </c>
      <c r="H259" s="176">
        <v>3.375</v>
      </c>
      <c r="I259" s="177"/>
      <c r="L259" s="172"/>
      <c r="M259" s="178"/>
      <c r="N259" s="179"/>
      <c r="O259" s="179"/>
      <c r="P259" s="179"/>
      <c r="Q259" s="179"/>
      <c r="R259" s="179"/>
      <c r="S259" s="179"/>
      <c r="T259" s="180"/>
      <c r="AT259" s="174" t="s">
        <v>120</v>
      </c>
      <c r="AU259" s="174" t="s">
        <v>81</v>
      </c>
      <c r="AV259" s="13" t="s">
        <v>81</v>
      </c>
      <c r="AW259" s="13" t="s">
        <v>28</v>
      </c>
      <c r="AX259" s="13" t="s">
        <v>71</v>
      </c>
      <c r="AY259" s="174" t="s">
        <v>112</v>
      </c>
    </row>
    <row r="260" spans="1:65" s="14" customFormat="1">
      <c r="B260" s="181"/>
      <c r="D260" s="173" t="s">
        <v>120</v>
      </c>
      <c r="E260" s="182" t="s">
        <v>1</v>
      </c>
      <c r="F260" s="183" t="s">
        <v>122</v>
      </c>
      <c r="H260" s="184">
        <v>3.375</v>
      </c>
      <c r="I260" s="185"/>
      <c r="L260" s="181"/>
      <c r="M260" s="186"/>
      <c r="N260" s="187"/>
      <c r="O260" s="187"/>
      <c r="P260" s="187"/>
      <c r="Q260" s="187"/>
      <c r="R260" s="187"/>
      <c r="S260" s="187"/>
      <c r="T260" s="188"/>
      <c r="AT260" s="182" t="s">
        <v>120</v>
      </c>
      <c r="AU260" s="182" t="s">
        <v>81</v>
      </c>
      <c r="AV260" s="14" t="s">
        <v>119</v>
      </c>
      <c r="AW260" s="14" t="s">
        <v>28</v>
      </c>
      <c r="AX260" s="14" t="s">
        <v>79</v>
      </c>
      <c r="AY260" s="182" t="s">
        <v>112</v>
      </c>
    </row>
    <row r="261" spans="1:65" s="2" customFormat="1" ht="21.6" customHeight="1">
      <c r="A261" s="32"/>
      <c r="B261" s="157"/>
      <c r="C261" s="189">
        <v>56</v>
      </c>
      <c r="D261" s="189" t="s">
        <v>154</v>
      </c>
      <c r="E261" s="190" t="s">
        <v>327</v>
      </c>
      <c r="F261" s="191" t="s">
        <v>328</v>
      </c>
      <c r="G261" s="192" t="s">
        <v>157</v>
      </c>
      <c r="H261" s="193">
        <v>3.375</v>
      </c>
      <c r="I261" s="194"/>
      <c r="J261" s="195">
        <f>ROUND(I261*H261,2)</f>
        <v>0</v>
      </c>
      <c r="K261" s="196"/>
      <c r="L261" s="197"/>
      <c r="M261" s="198" t="s">
        <v>1</v>
      </c>
      <c r="N261" s="199" t="s">
        <v>36</v>
      </c>
      <c r="O261" s="58"/>
      <c r="P261" s="168">
        <f>O261*H261</f>
        <v>0</v>
      </c>
      <c r="Q261" s="168">
        <v>0</v>
      </c>
      <c r="R261" s="168">
        <f>Q261*H261</f>
        <v>0</v>
      </c>
      <c r="S261" s="168">
        <v>0</v>
      </c>
      <c r="T261" s="169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133</v>
      </c>
      <c r="AT261" s="170" t="s">
        <v>154</v>
      </c>
      <c r="AU261" s="170" t="s">
        <v>81</v>
      </c>
      <c r="AY261" s="17" t="s">
        <v>112</v>
      </c>
      <c r="BE261" s="171">
        <f>IF(N261="základní",J261,0)</f>
        <v>0</v>
      </c>
      <c r="BF261" s="171">
        <f>IF(N261="snížená",J261,0)</f>
        <v>0</v>
      </c>
      <c r="BG261" s="171">
        <f>IF(N261="zákl. přenesená",J261,0)</f>
        <v>0</v>
      </c>
      <c r="BH261" s="171">
        <f>IF(N261="sníž. přenesená",J261,0)</f>
        <v>0</v>
      </c>
      <c r="BI261" s="171">
        <f>IF(N261="nulová",J261,0)</f>
        <v>0</v>
      </c>
      <c r="BJ261" s="17" t="s">
        <v>79</v>
      </c>
      <c r="BK261" s="171">
        <f>ROUND(I261*H261,2)</f>
        <v>0</v>
      </c>
      <c r="BL261" s="17" t="s">
        <v>119</v>
      </c>
      <c r="BM261" s="170" t="s">
        <v>329</v>
      </c>
    </row>
    <row r="262" spans="1:65" s="13" customFormat="1">
      <c r="B262" s="172"/>
      <c r="D262" s="173" t="s">
        <v>120</v>
      </c>
      <c r="E262" s="174" t="s">
        <v>1</v>
      </c>
      <c r="F262" s="175" t="s">
        <v>326</v>
      </c>
      <c r="H262" s="176">
        <v>3.375</v>
      </c>
      <c r="I262" s="177"/>
      <c r="L262" s="172"/>
      <c r="M262" s="178"/>
      <c r="N262" s="179"/>
      <c r="O262" s="179"/>
      <c r="P262" s="179"/>
      <c r="Q262" s="179"/>
      <c r="R262" s="179"/>
      <c r="S262" s="179"/>
      <c r="T262" s="180"/>
      <c r="AT262" s="174" t="s">
        <v>120</v>
      </c>
      <c r="AU262" s="174" t="s">
        <v>81</v>
      </c>
      <c r="AV262" s="13" t="s">
        <v>81</v>
      </c>
      <c r="AW262" s="13" t="s">
        <v>28</v>
      </c>
      <c r="AX262" s="13" t="s">
        <v>71</v>
      </c>
      <c r="AY262" s="174" t="s">
        <v>112</v>
      </c>
    </row>
    <row r="263" spans="1:65" s="14" customFormat="1">
      <c r="B263" s="181"/>
      <c r="D263" s="173" t="s">
        <v>120</v>
      </c>
      <c r="E263" s="182" t="s">
        <v>1</v>
      </c>
      <c r="F263" s="183" t="s">
        <v>122</v>
      </c>
      <c r="H263" s="184">
        <v>3.375</v>
      </c>
      <c r="I263" s="185"/>
      <c r="L263" s="181"/>
      <c r="M263" s="186"/>
      <c r="N263" s="187"/>
      <c r="O263" s="187"/>
      <c r="P263" s="187"/>
      <c r="Q263" s="187"/>
      <c r="R263" s="187"/>
      <c r="S263" s="187"/>
      <c r="T263" s="188"/>
      <c r="AT263" s="182" t="s">
        <v>120</v>
      </c>
      <c r="AU263" s="182" t="s">
        <v>81</v>
      </c>
      <c r="AV263" s="14" t="s">
        <v>119</v>
      </c>
      <c r="AW263" s="14" t="s">
        <v>28</v>
      </c>
      <c r="AX263" s="14" t="s">
        <v>79</v>
      </c>
      <c r="AY263" s="182" t="s">
        <v>112</v>
      </c>
    </row>
    <row r="264" spans="1:65" s="2" customFormat="1" ht="21.6" customHeight="1">
      <c r="A264" s="32"/>
      <c r="B264" s="157"/>
      <c r="C264" s="189">
        <v>57</v>
      </c>
      <c r="D264" s="189" t="s">
        <v>154</v>
      </c>
      <c r="E264" s="190" t="s">
        <v>330</v>
      </c>
      <c r="F264" s="191" t="s">
        <v>331</v>
      </c>
      <c r="G264" s="192" t="s">
        <v>157</v>
      </c>
      <c r="H264" s="193">
        <v>3.375</v>
      </c>
      <c r="I264" s="194"/>
      <c r="J264" s="195">
        <f>ROUND(I264*H264,2)</f>
        <v>0</v>
      </c>
      <c r="K264" s="196"/>
      <c r="L264" s="197"/>
      <c r="M264" s="198" t="s">
        <v>1</v>
      </c>
      <c r="N264" s="199" t="s">
        <v>36</v>
      </c>
      <c r="O264" s="58"/>
      <c r="P264" s="168">
        <f>O264*H264</f>
        <v>0</v>
      </c>
      <c r="Q264" s="168">
        <v>0</v>
      </c>
      <c r="R264" s="168">
        <f>Q264*H264</f>
        <v>0</v>
      </c>
      <c r="S264" s="168">
        <v>0</v>
      </c>
      <c r="T264" s="169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133</v>
      </c>
      <c r="AT264" s="170" t="s">
        <v>154</v>
      </c>
      <c r="AU264" s="170" t="s">
        <v>81</v>
      </c>
      <c r="AY264" s="17" t="s">
        <v>112</v>
      </c>
      <c r="BE264" s="171">
        <f>IF(N264="základní",J264,0)</f>
        <v>0</v>
      </c>
      <c r="BF264" s="171">
        <f>IF(N264="snížená",J264,0)</f>
        <v>0</v>
      </c>
      <c r="BG264" s="171">
        <f>IF(N264="zákl. přenesená",J264,0)</f>
        <v>0</v>
      </c>
      <c r="BH264" s="171">
        <f>IF(N264="sníž. přenesená",J264,0)</f>
        <v>0</v>
      </c>
      <c r="BI264" s="171">
        <f>IF(N264="nulová",J264,0)</f>
        <v>0</v>
      </c>
      <c r="BJ264" s="17" t="s">
        <v>79</v>
      </c>
      <c r="BK264" s="171">
        <f>ROUND(I264*H264,2)</f>
        <v>0</v>
      </c>
      <c r="BL264" s="17" t="s">
        <v>119</v>
      </c>
      <c r="BM264" s="170" t="s">
        <v>332</v>
      </c>
    </row>
    <row r="265" spans="1:65" s="13" customFormat="1">
      <c r="B265" s="172"/>
      <c r="D265" s="173" t="s">
        <v>120</v>
      </c>
      <c r="E265" s="174" t="s">
        <v>1</v>
      </c>
      <c r="F265" s="175" t="s">
        <v>326</v>
      </c>
      <c r="H265" s="176">
        <v>3.375</v>
      </c>
      <c r="I265" s="177"/>
      <c r="L265" s="172"/>
      <c r="M265" s="178"/>
      <c r="N265" s="179"/>
      <c r="O265" s="179"/>
      <c r="P265" s="179"/>
      <c r="Q265" s="179"/>
      <c r="R265" s="179"/>
      <c r="S265" s="179"/>
      <c r="T265" s="180"/>
      <c r="AT265" s="174" t="s">
        <v>120</v>
      </c>
      <c r="AU265" s="174" t="s">
        <v>81</v>
      </c>
      <c r="AV265" s="13" t="s">
        <v>81</v>
      </c>
      <c r="AW265" s="13" t="s">
        <v>28</v>
      </c>
      <c r="AX265" s="13" t="s">
        <v>71</v>
      </c>
      <c r="AY265" s="174" t="s">
        <v>112</v>
      </c>
    </row>
    <row r="266" spans="1:65" s="14" customFormat="1">
      <c r="B266" s="181"/>
      <c r="D266" s="173" t="s">
        <v>120</v>
      </c>
      <c r="E266" s="182" t="s">
        <v>1</v>
      </c>
      <c r="F266" s="183" t="s">
        <v>122</v>
      </c>
      <c r="H266" s="184">
        <v>3.375</v>
      </c>
      <c r="I266" s="185"/>
      <c r="L266" s="181"/>
      <c r="M266" s="186"/>
      <c r="N266" s="187"/>
      <c r="O266" s="187"/>
      <c r="P266" s="187"/>
      <c r="Q266" s="187"/>
      <c r="R266" s="187"/>
      <c r="S266" s="187"/>
      <c r="T266" s="188"/>
      <c r="AT266" s="182" t="s">
        <v>120</v>
      </c>
      <c r="AU266" s="182" t="s">
        <v>81</v>
      </c>
      <c r="AV266" s="14" t="s">
        <v>119</v>
      </c>
      <c r="AW266" s="14" t="s">
        <v>28</v>
      </c>
      <c r="AX266" s="14" t="s">
        <v>79</v>
      </c>
      <c r="AY266" s="182" t="s">
        <v>112</v>
      </c>
    </row>
    <row r="267" spans="1:65" s="2" customFormat="1" ht="14.45" customHeight="1">
      <c r="A267" s="32"/>
      <c r="B267" s="157"/>
      <c r="C267" s="189">
        <v>58</v>
      </c>
      <c r="D267" s="189" t="s">
        <v>154</v>
      </c>
      <c r="E267" s="190" t="s">
        <v>333</v>
      </c>
      <c r="F267" s="191" t="s">
        <v>334</v>
      </c>
      <c r="G267" s="192" t="s">
        <v>335</v>
      </c>
      <c r="H267" s="193">
        <v>10</v>
      </c>
      <c r="I267" s="194"/>
      <c r="J267" s="195">
        <f>ROUND(I267*H267,2)</f>
        <v>0</v>
      </c>
      <c r="K267" s="196"/>
      <c r="L267" s="197"/>
      <c r="M267" s="198" t="s">
        <v>1</v>
      </c>
      <c r="N267" s="199" t="s">
        <v>36</v>
      </c>
      <c r="O267" s="58"/>
      <c r="P267" s="168">
        <f>O267*H267</f>
        <v>0</v>
      </c>
      <c r="Q267" s="168">
        <v>0</v>
      </c>
      <c r="R267" s="168">
        <f>Q267*H267</f>
        <v>0</v>
      </c>
      <c r="S267" s="168">
        <v>0</v>
      </c>
      <c r="T267" s="169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133</v>
      </c>
      <c r="AT267" s="170" t="s">
        <v>154</v>
      </c>
      <c r="AU267" s="170" t="s">
        <v>81</v>
      </c>
      <c r="AY267" s="17" t="s">
        <v>112</v>
      </c>
      <c r="BE267" s="171">
        <f>IF(N267="základní",J267,0)</f>
        <v>0</v>
      </c>
      <c r="BF267" s="171">
        <f>IF(N267="snížená",J267,0)</f>
        <v>0</v>
      </c>
      <c r="BG267" s="171">
        <f>IF(N267="zákl. přenesená",J267,0)</f>
        <v>0</v>
      </c>
      <c r="BH267" s="171">
        <f>IF(N267="sníž. přenesená",J267,0)</f>
        <v>0</v>
      </c>
      <c r="BI267" s="171">
        <f>IF(N267="nulová",J267,0)</f>
        <v>0</v>
      </c>
      <c r="BJ267" s="17" t="s">
        <v>79</v>
      </c>
      <c r="BK267" s="171">
        <f>ROUND(I267*H267,2)</f>
        <v>0</v>
      </c>
      <c r="BL267" s="17" t="s">
        <v>119</v>
      </c>
      <c r="BM267" s="170" t="s">
        <v>336</v>
      </c>
    </row>
    <row r="268" spans="1:65" s="2" customFormat="1" ht="21.6" customHeight="1">
      <c r="A268" s="32"/>
      <c r="B268" s="157"/>
      <c r="C268" s="158">
        <v>59</v>
      </c>
      <c r="D268" s="158" t="s">
        <v>115</v>
      </c>
      <c r="E268" s="159" t="s">
        <v>337</v>
      </c>
      <c r="F268" s="160" t="s">
        <v>338</v>
      </c>
      <c r="G268" s="161" t="s">
        <v>118</v>
      </c>
      <c r="H268" s="162">
        <v>42</v>
      </c>
      <c r="I268" s="163"/>
      <c r="J268" s="164">
        <f>ROUND(I268*H268,2)</f>
        <v>0</v>
      </c>
      <c r="K268" s="165"/>
      <c r="L268" s="33"/>
      <c r="M268" s="166" t="s">
        <v>1</v>
      </c>
      <c r="N268" s="167" t="s">
        <v>36</v>
      </c>
      <c r="O268" s="58"/>
      <c r="P268" s="168">
        <f>O268*H268</f>
        <v>0</v>
      </c>
      <c r="Q268" s="168">
        <v>0</v>
      </c>
      <c r="R268" s="168">
        <f>Q268*H268</f>
        <v>0</v>
      </c>
      <c r="S268" s="168">
        <v>0</v>
      </c>
      <c r="T268" s="169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119</v>
      </c>
      <c r="AT268" s="170" t="s">
        <v>115</v>
      </c>
      <c r="AU268" s="170" t="s">
        <v>81</v>
      </c>
      <c r="AY268" s="17" t="s">
        <v>112</v>
      </c>
      <c r="BE268" s="171">
        <f>IF(N268="základní",J268,0)</f>
        <v>0</v>
      </c>
      <c r="BF268" s="171">
        <f>IF(N268="snížená",J268,0)</f>
        <v>0</v>
      </c>
      <c r="BG268" s="171">
        <f>IF(N268="zákl. přenesená",J268,0)</f>
        <v>0</v>
      </c>
      <c r="BH268" s="171">
        <f>IF(N268="sníž. přenesená",J268,0)</f>
        <v>0</v>
      </c>
      <c r="BI268" s="171">
        <f>IF(N268="nulová",J268,0)</f>
        <v>0</v>
      </c>
      <c r="BJ268" s="17" t="s">
        <v>79</v>
      </c>
      <c r="BK268" s="171">
        <f>ROUND(I268*H268,2)</f>
        <v>0</v>
      </c>
      <c r="BL268" s="17" t="s">
        <v>119</v>
      </c>
      <c r="BM268" s="170" t="s">
        <v>266</v>
      </c>
    </row>
    <row r="269" spans="1:65" s="13" customFormat="1">
      <c r="B269" s="172"/>
      <c r="D269" s="173" t="s">
        <v>120</v>
      </c>
      <c r="E269" s="174" t="s">
        <v>1</v>
      </c>
      <c r="F269" s="175" t="s">
        <v>339</v>
      </c>
      <c r="H269" s="176">
        <v>42</v>
      </c>
      <c r="I269" s="177"/>
      <c r="L269" s="172"/>
      <c r="M269" s="178"/>
      <c r="N269" s="179"/>
      <c r="O269" s="179"/>
      <c r="P269" s="179"/>
      <c r="Q269" s="179"/>
      <c r="R269" s="179"/>
      <c r="S269" s="179"/>
      <c r="T269" s="180"/>
      <c r="AT269" s="174" t="s">
        <v>120</v>
      </c>
      <c r="AU269" s="174" t="s">
        <v>81</v>
      </c>
      <c r="AV269" s="13" t="s">
        <v>81</v>
      </c>
      <c r="AW269" s="13" t="s">
        <v>28</v>
      </c>
      <c r="AX269" s="13" t="s">
        <v>71</v>
      </c>
      <c r="AY269" s="174" t="s">
        <v>112</v>
      </c>
    </row>
    <row r="270" spans="1:65" s="14" customFormat="1">
      <c r="B270" s="181"/>
      <c r="D270" s="173" t="s">
        <v>120</v>
      </c>
      <c r="E270" s="182" t="s">
        <v>1</v>
      </c>
      <c r="F270" s="183" t="s">
        <v>122</v>
      </c>
      <c r="H270" s="184">
        <v>42</v>
      </c>
      <c r="I270" s="185"/>
      <c r="L270" s="181"/>
      <c r="M270" s="186"/>
      <c r="N270" s="187"/>
      <c r="O270" s="187"/>
      <c r="P270" s="187"/>
      <c r="Q270" s="187"/>
      <c r="R270" s="187"/>
      <c r="S270" s="187"/>
      <c r="T270" s="188"/>
      <c r="AT270" s="182" t="s">
        <v>120</v>
      </c>
      <c r="AU270" s="182" t="s">
        <v>81</v>
      </c>
      <c r="AV270" s="14" t="s">
        <v>119</v>
      </c>
      <c r="AW270" s="14" t="s">
        <v>28</v>
      </c>
      <c r="AX270" s="14" t="s">
        <v>79</v>
      </c>
      <c r="AY270" s="182" t="s">
        <v>112</v>
      </c>
    </row>
    <row r="271" spans="1:65" s="2" customFormat="1" ht="21.6" customHeight="1">
      <c r="A271" s="32"/>
      <c r="B271" s="157"/>
      <c r="C271" s="189">
        <v>60</v>
      </c>
      <c r="D271" s="189" t="s">
        <v>154</v>
      </c>
      <c r="E271" s="190" t="s">
        <v>340</v>
      </c>
      <c r="F271" s="191" t="s">
        <v>341</v>
      </c>
      <c r="G271" s="192" t="s">
        <v>118</v>
      </c>
      <c r="H271" s="193">
        <v>3.3</v>
      </c>
      <c r="I271" s="194"/>
      <c r="J271" s="195">
        <f>ROUND(I271*H271,2)</f>
        <v>0</v>
      </c>
      <c r="K271" s="196"/>
      <c r="L271" s="197"/>
      <c r="M271" s="198" t="s">
        <v>1</v>
      </c>
      <c r="N271" s="199" t="s">
        <v>36</v>
      </c>
      <c r="O271" s="58"/>
      <c r="P271" s="168">
        <f>O271*H271</f>
        <v>0</v>
      </c>
      <c r="Q271" s="168">
        <v>0</v>
      </c>
      <c r="R271" s="168">
        <f>Q271*H271</f>
        <v>0</v>
      </c>
      <c r="S271" s="168">
        <v>0</v>
      </c>
      <c r="T271" s="169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133</v>
      </c>
      <c r="AT271" s="170" t="s">
        <v>154</v>
      </c>
      <c r="AU271" s="170" t="s">
        <v>81</v>
      </c>
      <c r="AY271" s="17" t="s">
        <v>112</v>
      </c>
      <c r="BE271" s="171">
        <f>IF(N271="základní",J271,0)</f>
        <v>0</v>
      </c>
      <c r="BF271" s="171">
        <f>IF(N271="snížená",J271,0)</f>
        <v>0</v>
      </c>
      <c r="BG271" s="171">
        <f>IF(N271="zákl. přenesená",J271,0)</f>
        <v>0</v>
      </c>
      <c r="BH271" s="171">
        <f>IF(N271="sníž. přenesená",J271,0)</f>
        <v>0</v>
      </c>
      <c r="BI271" s="171">
        <f>IF(N271="nulová",J271,0)</f>
        <v>0</v>
      </c>
      <c r="BJ271" s="17" t="s">
        <v>79</v>
      </c>
      <c r="BK271" s="171">
        <f>ROUND(I271*H271,2)</f>
        <v>0</v>
      </c>
      <c r="BL271" s="17" t="s">
        <v>119</v>
      </c>
      <c r="BM271" s="170" t="s">
        <v>342</v>
      </c>
    </row>
    <row r="272" spans="1:65" s="13" customFormat="1">
      <c r="B272" s="172"/>
      <c r="D272" s="173" t="s">
        <v>120</v>
      </c>
      <c r="E272" s="174" t="s">
        <v>1</v>
      </c>
      <c r="F272" s="175" t="s">
        <v>343</v>
      </c>
      <c r="H272" s="176">
        <v>3.3</v>
      </c>
      <c r="I272" s="177"/>
      <c r="L272" s="172"/>
      <c r="M272" s="178"/>
      <c r="N272" s="179"/>
      <c r="O272" s="179"/>
      <c r="P272" s="179"/>
      <c r="Q272" s="179"/>
      <c r="R272" s="179"/>
      <c r="S272" s="179"/>
      <c r="T272" s="180"/>
      <c r="AT272" s="174" t="s">
        <v>120</v>
      </c>
      <c r="AU272" s="174" t="s">
        <v>81</v>
      </c>
      <c r="AV272" s="13" t="s">
        <v>81</v>
      </c>
      <c r="AW272" s="13" t="s">
        <v>28</v>
      </c>
      <c r="AX272" s="13" t="s">
        <v>71</v>
      </c>
      <c r="AY272" s="174" t="s">
        <v>112</v>
      </c>
    </row>
    <row r="273" spans="1:65" s="14" customFormat="1">
      <c r="B273" s="181"/>
      <c r="D273" s="173" t="s">
        <v>120</v>
      </c>
      <c r="E273" s="182" t="s">
        <v>1</v>
      </c>
      <c r="F273" s="183" t="s">
        <v>122</v>
      </c>
      <c r="H273" s="184">
        <v>3.3</v>
      </c>
      <c r="I273" s="185"/>
      <c r="L273" s="181"/>
      <c r="M273" s="186"/>
      <c r="N273" s="187"/>
      <c r="O273" s="187"/>
      <c r="P273" s="187"/>
      <c r="Q273" s="187"/>
      <c r="R273" s="187"/>
      <c r="S273" s="187"/>
      <c r="T273" s="188"/>
      <c r="AT273" s="182" t="s">
        <v>120</v>
      </c>
      <c r="AU273" s="182" t="s">
        <v>81</v>
      </c>
      <c r="AV273" s="14" t="s">
        <v>119</v>
      </c>
      <c r="AW273" s="14" t="s">
        <v>28</v>
      </c>
      <c r="AX273" s="14" t="s">
        <v>79</v>
      </c>
      <c r="AY273" s="182" t="s">
        <v>112</v>
      </c>
    </row>
    <row r="274" spans="1:65" s="2" customFormat="1" ht="21.6" customHeight="1">
      <c r="A274" s="32"/>
      <c r="B274" s="157"/>
      <c r="C274" s="158">
        <v>61</v>
      </c>
      <c r="D274" s="158" t="s">
        <v>115</v>
      </c>
      <c r="E274" s="159" t="s">
        <v>344</v>
      </c>
      <c r="F274" s="160" t="s">
        <v>345</v>
      </c>
      <c r="G274" s="161" t="s">
        <v>118</v>
      </c>
      <c r="H274" s="162">
        <v>13.44</v>
      </c>
      <c r="I274" s="163"/>
      <c r="J274" s="164">
        <f>ROUND(I274*H274,2)</f>
        <v>0</v>
      </c>
      <c r="K274" s="165"/>
      <c r="L274" s="33"/>
      <c r="M274" s="166" t="s">
        <v>1</v>
      </c>
      <c r="N274" s="167" t="s">
        <v>36</v>
      </c>
      <c r="O274" s="58"/>
      <c r="P274" s="168">
        <f>O274*H274</f>
        <v>0</v>
      </c>
      <c r="Q274" s="168">
        <v>0</v>
      </c>
      <c r="R274" s="168">
        <f>Q274*H274</f>
        <v>0</v>
      </c>
      <c r="S274" s="168">
        <v>0</v>
      </c>
      <c r="T274" s="169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119</v>
      </c>
      <c r="AT274" s="170" t="s">
        <v>115</v>
      </c>
      <c r="AU274" s="170" t="s">
        <v>81</v>
      </c>
      <c r="AY274" s="17" t="s">
        <v>112</v>
      </c>
      <c r="BE274" s="171">
        <f>IF(N274="základní",J274,0)</f>
        <v>0</v>
      </c>
      <c r="BF274" s="171">
        <f>IF(N274="snížená",J274,0)</f>
        <v>0</v>
      </c>
      <c r="BG274" s="171">
        <f>IF(N274="zákl. přenesená",J274,0)</f>
        <v>0</v>
      </c>
      <c r="BH274" s="171">
        <f>IF(N274="sníž. přenesená",J274,0)</f>
        <v>0</v>
      </c>
      <c r="BI274" s="171">
        <f>IF(N274="nulová",J274,0)</f>
        <v>0</v>
      </c>
      <c r="BJ274" s="17" t="s">
        <v>79</v>
      </c>
      <c r="BK274" s="171">
        <f>ROUND(I274*H274,2)</f>
        <v>0</v>
      </c>
      <c r="BL274" s="17" t="s">
        <v>119</v>
      </c>
      <c r="BM274" s="170" t="s">
        <v>346</v>
      </c>
    </row>
    <row r="275" spans="1:65" s="13" customFormat="1">
      <c r="B275" s="172"/>
      <c r="D275" s="173" t="s">
        <v>120</v>
      </c>
      <c r="E275" s="174" t="s">
        <v>1</v>
      </c>
      <c r="F275" s="175" t="s">
        <v>347</v>
      </c>
      <c r="H275" s="176">
        <v>13.44</v>
      </c>
      <c r="I275" s="177"/>
      <c r="L275" s="172"/>
      <c r="M275" s="178"/>
      <c r="N275" s="179"/>
      <c r="O275" s="179"/>
      <c r="P275" s="179"/>
      <c r="Q275" s="179"/>
      <c r="R275" s="179"/>
      <c r="S275" s="179"/>
      <c r="T275" s="180"/>
      <c r="AT275" s="174" t="s">
        <v>120</v>
      </c>
      <c r="AU275" s="174" t="s">
        <v>81</v>
      </c>
      <c r="AV275" s="13" t="s">
        <v>81</v>
      </c>
      <c r="AW275" s="13" t="s">
        <v>28</v>
      </c>
      <c r="AX275" s="13" t="s">
        <v>79</v>
      </c>
      <c r="AY275" s="174" t="s">
        <v>112</v>
      </c>
    </row>
    <row r="276" spans="1:65" s="2" customFormat="1" ht="14.45" customHeight="1">
      <c r="A276" s="32"/>
      <c r="B276" s="157"/>
      <c r="C276" s="158">
        <v>62</v>
      </c>
      <c r="D276" s="158" t="s">
        <v>115</v>
      </c>
      <c r="E276" s="159" t="s">
        <v>348</v>
      </c>
      <c r="F276" s="160" t="s">
        <v>349</v>
      </c>
      <c r="G276" s="161" t="s">
        <v>188</v>
      </c>
      <c r="H276" s="162">
        <v>42</v>
      </c>
      <c r="I276" s="163"/>
      <c r="J276" s="164">
        <f>ROUND(I276*H276,2)</f>
        <v>0</v>
      </c>
      <c r="K276" s="165"/>
      <c r="L276" s="33"/>
      <c r="M276" s="166" t="s">
        <v>1</v>
      </c>
      <c r="N276" s="167" t="s">
        <v>36</v>
      </c>
      <c r="O276" s="58"/>
      <c r="P276" s="168">
        <f>O276*H276</f>
        <v>0</v>
      </c>
      <c r="Q276" s="168">
        <v>0</v>
      </c>
      <c r="R276" s="168">
        <f>Q276*H276</f>
        <v>0</v>
      </c>
      <c r="S276" s="168">
        <v>0</v>
      </c>
      <c r="T276" s="169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119</v>
      </c>
      <c r="AT276" s="170" t="s">
        <v>115</v>
      </c>
      <c r="AU276" s="170" t="s">
        <v>81</v>
      </c>
      <c r="AY276" s="17" t="s">
        <v>112</v>
      </c>
      <c r="BE276" s="171">
        <f>IF(N276="základní",J276,0)</f>
        <v>0</v>
      </c>
      <c r="BF276" s="171">
        <f>IF(N276="snížená",J276,0)</f>
        <v>0</v>
      </c>
      <c r="BG276" s="171">
        <f>IF(N276="zákl. přenesená",J276,0)</f>
        <v>0</v>
      </c>
      <c r="BH276" s="171">
        <f>IF(N276="sníž. přenesená",J276,0)</f>
        <v>0</v>
      </c>
      <c r="BI276" s="171">
        <f>IF(N276="nulová",J276,0)</f>
        <v>0</v>
      </c>
      <c r="BJ276" s="17" t="s">
        <v>79</v>
      </c>
      <c r="BK276" s="171">
        <f>ROUND(I276*H276,2)</f>
        <v>0</v>
      </c>
      <c r="BL276" s="17" t="s">
        <v>119</v>
      </c>
      <c r="BM276" s="170" t="s">
        <v>350</v>
      </c>
    </row>
    <row r="277" spans="1:65" s="13" customFormat="1">
      <c r="B277" s="172"/>
      <c r="D277" s="173" t="s">
        <v>120</v>
      </c>
      <c r="E277" s="174" t="s">
        <v>1</v>
      </c>
      <c r="F277" s="175" t="s">
        <v>351</v>
      </c>
      <c r="H277" s="176">
        <v>42</v>
      </c>
      <c r="I277" s="177"/>
      <c r="L277" s="172"/>
      <c r="M277" s="178"/>
      <c r="N277" s="179"/>
      <c r="O277" s="179"/>
      <c r="P277" s="179"/>
      <c r="Q277" s="179"/>
      <c r="R277" s="179"/>
      <c r="S277" s="179"/>
      <c r="T277" s="180"/>
      <c r="AT277" s="174" t="s">
        <v>120</v>
      </c>
      <c r="AU277" s="174" t="s">
        <v>81</v>
      </c>
      <c r="AV277" s="13" t="s">
        <v>81</v>
      </c>
      <c r="AW277" s="13" t="s">
        <v>28</v>
      </c>
      <c r="AX277" s="13" t="s">
        <v>79</v>
      </c>
      <c r="AY277" s="174" t="s">
        <v>112</v>
      </c>
    </row>
    <row r="278" spans="1:65" s="2" customFormat="1" ht="14.45" customHeight="1">
      <c r="A278" s="32"/>
      <c r="B278" s="157"/>
      <c r="C278" s="158">
        <v>63</v>
      </c>
      <c r="D278" s="158" t="s">
        <v>115</v>
      </c>
      <c r="E278" s="159" t="s">
        <v>352</v>
      </c>
      <c r="F278" s="160" t="s">
        <v>353</v>
      </c>
      <c r="G278" s="161" t="s">
        <v>118</v>
      </c>
      <c r="H278" s="162">
        <v>13.44</v>
      </c>
      <c r="I278" s="163"/>
      <c r="J278" s="164">
        <f>ROUND(I278*H278,2)</f>
        <v>0</v>
      </c>
      <c r="K278" s="165"/>
      <c r="L278" s="33"/>
      <c r="M278" s="166" t="s">
        <v>1</v>
      </c>
      <c r="N278" s="167" t="s">
        <v>36</v>
      </c>
      <c r="O278" s="58"/>
      <c r="P278" s="168">
        <f>O278*H278</f>
        <v>0</v>
      </c>
      <c r="Q278" s="168">
        <v>0</v>
      </c>
      <c r="R278" s="168">
        <f>Q278*H278</f>
        <v>0</v>
      </c>
      <c r="S278" s="168">
        <v>0</v>
      </c>
      <c r="T278" s="169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119</v>
      </c>
      <c r="AT278" s="170" t="s">
        <v>115</v>
      </c>
      <c r="AU278" s="170" t="s">
        <v>81</v>
      </c>
      <c r="AY278" s="17" t="s">
        <v>112</v>
      </c>
      <c r="BE278" s="171">
        <f>IF(N278="základní",J278,0)</f>
        <v>0</v>
      </c>
      <c r="BF278" s="171">
        <f>IF(N278="snížená",J278,0)</f>
        <v>0</v>
      </c>
      <c r="BG278" s="171">
        <f>IF(N278="zákl. přenesená",J278,0)</f>
        <v>0</v>
      </c>
      <c r="BH278" s="171">
        <f>IF(N278="sníž. přenesená",J278,0)</f>
        <v>0</v>
      </c>
      <c r="BI278" s="171">
        <f>IF(N278="nulová",J278,0)</f>
        <v>0</v>
      </c>
      <c r="BJ278" s="17" t="s">
        <v>79</v>
      </c>
      <c r="BK278" s="171">
        <f>ROUND(I278*H278,2)</f>
        <v>0</v>
      </c>
      <c r="BL278" s="17" t="s">
        <v>119</v>
      </c>
      <c r="BM278" s="170" t="s">
        <v>354</v>
      </c>
    </row>
    <row r="279" spans="1:65" s="13" customFormat="1">
      <c r="B279" s="172"/>
      <c r="D279" s="173" t="s">
        <v>120</v>
      </c>
      <c r="E279" s="174" t="s">
        <v>1</v>
      </c>
      <c r="F279" s="175" t="s">
        <v>355</v>
      </c>
      <c r="H279" s="176">
        <v>13.44</v>
      </c>
      <c r="I279" s="177"/>
      <c r="L279" s="172"/>
      <c r="M279" s="178"/>
      <c r="N279" s="179"/>
      <c r="O279" s="179"/>
      <c r="P279" s="179"/>
      <c r="Q279" s="179"/>
      <c r="R279" s="179"/>
      <c r="S279" s="179"/>
      <c r="T279" s="180"/>
      <c r="AT279" s="174" t="s">
        <v>120</v>
      </c>
      <c r="AU279" s="174" t="s">
        <v>81</v>
      </c>
      <c r="AV279" s="13" t="s">
        <v>81</v>
      </c>
      <c r="AW279" s="13" t="s">
        <v>28</v>
      </c>
      <c r="AX279" s="13" t="s">
        <v>79</v>
      </c>
      <c r="AY279" s="174" t="s">
        <v>112</v>
      </c>
    </row>
    <row r="280" spans="1:65" s="2" customFormat="1" ht="14.45" customHeight="1">
      <c r="A280" s="32"/>
      <c r="B280" s="157"/>
      <c r="C280" s="158">
        <v>64</v>
      </c>
      <c r="D280" s="158" t="s">
        <v>115</v>
      </c>
      <c r="E280" s="159" t="s">
        <v>356</v>
      </c>
      <c r="F280" s="160" t="s">
        <v>357</v>
      </c>
      <c r="G280" s="161" t="s">
        <v>157</v>
      </c>
      <c r="H280" s="162">
        <v>11.154</v>
      </c>
      <c r="I280" s="163"/>
      <c r="J280" s="164">
        <f>ROUND(I280*H280,2)</f>
        <v>0</v>
      </c>
      <c r="K280" s="165"/>
      <c r="L280" s="33"/>
      <c r="M280" s="166" t="s">
        <v>1</v>
      </c>
      <c r="N280" s="167" t="s">
        <v>36</v>
      </c>
      <c r="O280" s="58"/>
      <c r="P280" s="168">
        <f>O280*H280</f>
        <v>0</v>
      </c>
      <c r="Q280" s="168">
        <v>0</v>
      </c>
      <c r="R280" s="168">
        <f>Q280*H280</f>
        <v>0</v>
      </c>
      <c r="S280" s="168">
        <v>0</v>
      </c>
      <c r="T280" s="169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119</v>
      </c>
      <c r="AT280" s="170" t="s">
        <v>115</v>
      </c>
      <c r="AU280" s="170" t="s">
        <v>81</v>
      </c>
      <c r="AY280" s="17" t="s">
        <v>112</v>
      </c>
      <c r="BE280" s="171">
        <f>IF(N280="základní",J280,0)</f>
        <v>0</v>
      </c>
      <c r="BF280" s="171">
        <f>IF(N280="snížená",J280,0)</f>
        <v>0</v>
      </c>
      <c r="BG280" s="171">
        <f>IF(N280="zákl. přenesená",J280,0)</f>
        <v>0</v>
      </c>
      <c r="BH280" s="171">
        <f>IF(N280="sníž. přenesená",J280,0)</f>
        <v>0</v>
      </c>
      <c r="BI280" s="171">
        <f>IF(N280="nulová",J280,0)</f>
        <v>0</v>
      </c>
      <c r="BJ280" s="17" t="s">
        <v>79</v>
      </c>
      <c r="BK280" s="171">
        <f>ROUND(I280*H280,2)</f>
        <v>0</v>
      </c>
      <c r="BL280" s="17" t="s">
        <v>119</v>
      </c>
      <c r="BM280" s="170" t="s">
        <v>358</v>
      </c>
    </row>
    <row r="281" spans="1:65" s="13" customFormat="1">
      <c r="B281" s="172"/>
      <c r="D281" s="173" t="s">
        <v>120</v>
      </c>
      <c r="E281" s="174" t="s">
        <v>1</v>
      </c>
      <c r="F281" s="175" t="s">
        <v>359</v>
      </c>
      <c r="H281" s="176">
        <v>11.154</v>
      </c>
      <c r="I281" s="177"/>
      <c r="L281" s="172"/>
      <c r="M281" s="178"/>
      <c r="N281" s="179"/>
      <c r="O281" s="179"/>
      <c r="P281" s="179"/>
      <c r="Q281" s="179"/>
      <c r="R281" s="179"/>
      <c r="S281" s="179"/>
      <c r="T281" s="180"/>
      <c r="AT281" s="174" t="s">
        <v>120</v>
      </c>
      <c r="AU281" s="174" t="s">
        <v>81</v>
      </c>
      <c r="AV281" s="13" t="s">
        <v>81</v>
      </c>
      <c r="AW281" s="13" t="s">
        <v>28</v>
      </c>
      <c r="AX281" s="13" t="s">
        <v>71</v>
      </c>
      <c r="AY281" s="174" t="s">
        <v>112</v>
      </c>
    </row>
    <row r="282" spans="1:65" s="14" customFormat="1">
      <c r="B282" s="181"/>
      <c r="D282" s="173" t="s">
        <v>120</v>
      </c>
      <c r="E282" s="182" t="s">
        <v>1</v>
      </c>
      <c r="F282" s="183" t="s">
        <v>122</v>
      </c>
      <c r="H282" s="184">
        <v>11.154</v>
      </c>
      <c r="I282" s="185"/>
      <c r="L282" s="181"/>
      <c r="M282" s="186"/>
      <c r="N282" s="187"/>
      <c r="O282" s="187"/>
      <c r="P282" s="187"/>
      <c r="Q282" s="187"/>
      <c r="R282" s="187"/>
      <c r="S282" s="187"/>
      <c r="T282" s="188"/>
      <c r="AT282" s="182" t="s">
        <v>120</v>
      </c>
      <c r="AU282" s="182" t="s">
        <v>81</v>
      </c>
      <c r="AV282" s="14" t="s">
        <v>119</v>
      </c>
      <c r="AW282" s="14" t="s">
        <v>28</v>
      </c>
      <c r="AX282" s="14" t="s">
        <v>79</v>
      </c>
      <c r="AY282" s="182" t="s">
        <v>112</v>
      </c>
    </row>
    <row r="283" spans="1:65" s="2" customFormat="1" ht="14.45" customHeight="1">
      <c r="A283" s="32"/>
      <c r="B283" s="157"/>
      <c r="C283" s="158">
        <v>65</v>
      </c>
      <c r="D283" s="158" t="s">
        <v>115</v>
      </c>
      <c r="E283" s="159" t="s">
        <v>360</v>
      </c>
      <c r="F283" s="160" t="s">
        <v>361</v>
      </c>
      <c r="G283" s="161" t="s">
        <v>157</v>
      </c>
      <c r="H283" s="162">
        <v>28.027999999999999</v>
      </c>
      <c r="I283" s="163"/>
      <c r="J283" s="164">
        <f>ROUND(I283*H283,2)</f>
        <v>0</v>
      </c>
      <c r="K283" s="165"/>
      <c r="L283" s="33"/>
      <c r="M283" s="166" t="s">
        <v>1</v>
      </c>
      <c r="N283" s="167" t="s">
        <v>36</v>
      </c>
      <c r="O283" s="58"/>
      <c r="P283" s="168">
        <f>O283*H283</f>
        <v>0</v>
      </c>
      <c r="Q283" s="168">
        <v>0</v>
      </c>
      <c r="R283" s="168">
        <f>Q283*H283</f>
        <v>0</v>
      </c>
      <c r="S283" s="168">
        <v>0</v>
      </c>
      <c r="T283" s="169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119</v>
      </c>
      <c r="AT283" s="170" t="s">
        <v>115</v>
      </c>
      <c r="AU283" s="170" t="s">
        <v>81</v>
      </c>
      <c r="AY283" s="17" t="s">
        <v>112</v>
      </c>
      <c r="BE283" s="171">
        <f>IF(N283="základní",J283,0)</f>
        <v>0</v>
      </c>
      <c r="BF283" s="171">
        <f>IF(N283="snížená",J283,0)</f>
        <v>0</v>
      </c>
      <c r="BG283" s="171">
        <f>IF(N283="zákl. přenesená",J283,0)</f>
        <v>0</v>
      </c>
      <c r="BH283" s="171">
        <f>IF(N283="sníž. přenesená",J283,0)</f>
        <v>0</v>
      </c>
      <c r="BI283" s="171">
        <f>IF(N283="nulová",J283,0)</f>
        <v>0</v>
      </c>
      <c r="BJ283" s="17" t="s">
        <v>79</v>
      </c>
      <c r="BK283" s="171">
        <f>ROUND(I283*H283,2)</f>
        <v>0</v>
      </c>
      <c r="BL283" s="17" t="s">
        <v>119</v>
      </c>
      <c r="BM283" s="170" t="s">
        <v>362</v>
      </c>
    </row>
    <row r="284" spans="1:65" s="13" customFormat="1" ht="22.5">
      <c r="B284" s="172"/>
      <c r="D284" s="173" t="s">
        <v>120</v>
      </c>
      <c r="E284" s="174" t="s">
        <v>1</v>
      </c>
      <c r="F284" s="175" t="s">
        <v>363</v>
      </c>
      <c r="H284" s="176">
        <v>28.027999999999999</v>
      </c>
      <c r="I284" s="177"/>
      <c r="L284" s="172"/>
      <c r="M284" s="178"/>
      <c r="N284" s="179"/>
      <c r="O284" s="179"/>
      <c r="P284" s="179"/>
      <c r="Q284" s="179"/>
      <c r="R284" s="179"/>
      <c r="S284" s="179"/>
      <c r="T284" s="180"/>
      <c r="AT284" s="174" t="s">
        <v>120</v>
      </c>
      <c r="AU284" s="174" t="s">
        <v>81</v>
      </c>
      <c r="AV284" s="13" t="s">
        <v>81</v>
      </c>
      <c r="AW284" s="13" t="s">
        <v>28</v>
      </c>
      <c r="AX284" s="13" t="s">
        <v>71</v>
      </c>
      <c r="AY284" s="174" t="s">
        <v>112</v>
      </c>
    </row>
    <row r="285" spans="1:65" s="14" customFormat="1">
      <c r="B285" s="181"/>
      <c r="D285" s="173" t="s">
        <v>120</v>
      </c>
      <c r="E285" s="182" t="s">
        <v>1</v>
      </c>
      <c r="F285" s="183" t="s">
        <v>122</v>
      </c>
      <c r="H285" s="184">
        <v>28.027999999999999</v>
      </c>
      <c r="I285" s="185"/>
      <c r="L285" s="181"/>
      <c r="M285" s="186"/>
      <c r="N285" s="187"/>
      <c r="O285" s="187"/>
      <c r="P285" s="187"/>
      <c r="Q285" s="187"/>
      <c r="R285" s="187"/>
      <c r="S285" s="187"/>
      <c r="T285" s="188"/>
      <c r="AT285" s="182" t="s">
        <v>120</v>
      </c>
      <c r="AU285" s="182" t="s">
        <v>81</v>
      </c>
      <c r="AV285" s="14" t="s">
        <v>119</v>
      </c>
      <c r="AW285" s="14" t="s">
        <v>28</v>
      </c>
      <c r="AX285" s="14" t="s">
        <v>79</v>
      </c>
      <c r="AY285" s="182" t="s">
        <v>112</v>
      </c>
    </row>
    <row r="286" spans="1:65" s="12" customFormat="1" ht="22.9" customHeight="1">
      <c r="B286" s="144"/>
      <c r="D286" s="145" t="s">
        <v>70</v>
      </c>
      <c r="E286" s="155" t="s">
        <v>153</v>
      </c>
      <c r="F286" s="155" t="s">
        <v>364</v>
      </c>
      <c r="I286" s="147"/>
      <c r="J286" s="156">
        <f>BK286</f>
        <v>0</v>
      </c>
      <c r="L286" s="144"/>
      <c r="M286" s="149"/>
      <c r="N286" s="150"/>
      <c r="O286" s="150"/>
      <c r="P286" s="151">
        <f>SUM(P287:P355)</f>
        <v>0</v>
      </c>
      <c r="Q286" s="150"/>
      <c r="R286" s="151">
        <f>SUM(R287:R355)</f>
        <v>0</v>
      </c>
      <c r="S286" s="150"/>
      <c r="T286" s="152">
        <f>SUM(T287:T355)</f>
        <v>0</v>
      </c>
      <c r="AR286" s="145" t="s">
        <v>79</v>
      </c>
      <c r="AT286" s="153" t="s">
        <v>70</v>
      </c>
      <c r="AU286" s="153" t="s">
        <v>79</v>
      </c>
      <c r="AY286" s="145" t="s">
        <v>112</v>
      </c>
      <c r="BK286" s="154">
        <f>SUM(BK287:BK355)</f>
        <v>0</v>
      </c>
    </row>
    <row r="287" spans="1:65" s="2" customFormat="1" ht="32.450000000000003" customHeight="1">
      <c r="A287" s="32"/>
      <c r="B287" s="157"/>
      <c r="C287" s="158">
        <v>66</v>
      </c>
      <c r="D287" s="158" t="s">
        <v>115</v>
      </c>
      <c r="E287" s="159" t="s">
        <v>365</v>
      </c>
      <c r="F287" s="160" t="s">
        <v>366</v>
      </c>
      <c r="G287" s="161" t="s">
        <v>157</v>
      </c>
      <c r="H287" s="162">
        <v>8.25</v>
      </c>
      <c r="I287" s="163"/>
      <c r="J287" s="164">
        <f>ROUND(I287*H287,2)</f>
        <v>0</v>
      </c>
      <c r="K287" s="165"/>
      <c r="L287" s="33"/>
      <c r="M287" s="166" t="s">
        <v>1</v>
      </c>
      <c r="N287" s="167" t="s">
        <v>36</v>
      </c>
      <c r="O287" s="58"/>
      <c r="P287" s="168">
        <f>O287*H287</f>
        <v>0</v>
      </c>
      <c r="Q287" s="168">
        <v>0</v>
      </c>
      <c r="R287" s="168">
        <f>Q287*H287</f>
        <v>0</v>
      </c>
      <c r="S287" s="168">
        <v>0</v>
      </c>
      <c r="T287" s="169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0" t="s">
        <v>119</v>
      </c>
      <c r="AT287" s="170" t="s">
        <v>115</v>
      </c>
      <c r="AU287" s="170" t="s">
        <v>81</v>
      </c>
      <c r="AY287" s="17" t="s">
        <v>112</v>
      </c>
      <c r="BE287" s="171">
        <f>IF(N287="základní",J287,0)</f>
        <v>0</v>
      </c>
      <c r="BF287" s="171">
        <f>IF(N287="snížená",J287,0)</f>
        <v>0</v>
      </c>
      <c r="BG287" s="171">
        <f>IF(N287="zákl. přenesená",J287,0)</f>
        <v>0</v>
      </c>
      <c r="BH287" s="171">
        <f>IF(N287="sníž. přenesená",J287,0)</f>
        <v>0</v>
      </c>
      <c r="BI287" s="171">
        <f>IF(N287="nulová",J287,0)</f>
        <v>0</v>
      </c>
      <c r="BJ287" s="17" t="s">
        <v>79</v>
      </c>
      <c r="BK287" s="171">
        <f>ROUND(I287*H287,2)</f>
        <v>0</v>
      </c>
      <c r="BL287" s="17" t="s">
        <v>119</v>
      </c>
      <c r="BM287" s="170" t="s">
        <v>367</v>
      </c>
    </row>
    <row r="288" spans="1:65" s="13" customFormat="1">
      <c r="B288" s="172"/>
      <c r="D288" s="173" t="s">
        <v>120</v>
      </c>
      <c r="E288" s="174" t="s">
        <v>1</v>
      </c>
      <c r="F288" s="175" t="s">
        <v>368</v>
      </c>
      <c r="H288" s="176">
        <v>8.25</v>
      </c>
      <c r="I288" s="177"/>
      <c r="L288" s="172"/>
      <c r="M288" s="178"/>
      <c r="N288" s="179"/>
      <c r="O288" s="179"/>
      <c r="P288" s="179"/>
      <c r="Q288" s="179"/>
      <c r="R288" s="179"/>
      <c r="S288" s="179"/>
      <c r="T288" s="180"/>
      <c r="AT288" s="174" t="s">
        <v>120</v>
      </c>
      <c r="AU288" s="174" t="s">
        <v>81</v>
      </c>
      <c r="AV288" s="13" t="s">
        <v>81</v>
      </c>
      <c r="AW288" s="13" t="s">
        <v>28</v>
      </c>
      <c r="AX288" s="13" t="s">
        <v>71</v>
      </c>
      <c r="AY288" s="174" t="s">
        <v>112</v>
      </c>
    </row>
    <row r="289" spans="1:65" s="14" customFormat="1">
      <c r="B289" s="181"/>
      <c r="D289" s="173" t="s">
        <v>120</v>
      </c>
      <c r="E289" s="182" t="s">
        <v>1</v>
      </c>
      <c r="F289" s="183" t="s">
        <v>122</v>
      </c>
      <c r="H289" s="184">
        <v>8.25</v>
      </c>
      <c r="I289" s="185"/>
      <c r="L289" s="181"/>
      <c r="M289" s="186"/>
      <c r="N289" s="187"/>
      <c r="O289" s="187"/>
      <c r="P289" s="187"/>
      <c r="Q289" s="187"/>
      <c r="R289" s="187"/>
      <c r="S289" s="187"/>
      <c r="T289" s="188"/>
      <c r="AT289" s="182" t="s">
        <v>120</v>
      </c>
      <c r="AU289" s="182" t="s">
        <v>81</v>
      </c>
      <c r="AV289" s="14" t="s">
        <v>119</v>
      </c>
      <c r="AW289" s="14" t="s">
        <v>28</v>
      </c>
      <c r="AX289" s="14" t="s">
        <v>79</v>
      </c>
      <c r="AY289" s="182" t="s">
        <v>112</v>
      </c>
    </row>
    <row r="290" spans="1:65" s="2" customFormat="1" ht="32.450000000000003" customHeight="1">
      <c r="A290" s="32"/>
      <c r="B290" s="157"/>
      <c r="C290" s="158">
        <v>67</v>
      </c>
      <c r="D290" s="158" t="s">
        <v>115</v>
      </c>
      <c r="E290" s="159" t="s">
        <v>369</v>
      </c>
      <c r="F290" s="160" t="s">
        <v>370</v>
      </c>
      <c r="G290" s="161" t="s">
        <v>157</v>
      </c>
      <c r="H290" s="162">
        <v>281.92500000000001</v>
      </c>
      <c r="I290" s="163"/>
      <c r="J290" s="164">
        <f>ROUND(I290*H290,2)</f>
        <v>0</v>
      </c>
      <c r="K290" s="165"/>
      <c r="L290" s="33"/>
      <c r="M290" s="166" t="s">
        <v>1</v>
      </c>
      <c r="N290" s="167" t="s">
        <v>36</v>
      </c>
      <c r="O290" s="58"/>
      <c r="P290" s="168">
        <f>O290*H290</f>
        <v>0</v>
      </c>
      <c r="Q290" s="168">
        <v>0</v>
      </c>
      <c r="R290" s="168">
        <f>Q290*H290</f>
        <v>0</v>
      </c>
      <c r="S290" s="168">
        <v>0</v>
      </c>
      <c r="T290" s="169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119</v>
      </c>
      <c r="AT290" s="170" t="s">
        <v>115</v>
      </c>
      <c r="AU290" s="170" t="s">
        <v>81</v>
      </c>
      <c r="AY290" s="17" t="s">
        <v>112</v>
      </c>
      <c r="BE290" s="171">
        <f>IF(N290="základní",J290,0)</f>
        <v>0</v>
      </c>
      <c r="BF290" s="171">
        <f>IF(N290="snížená",J290,0)</f>
        <v>0</v>
      </c>
      <c r="BG290" s="171">
        <f>IF(N290="zákl. přenesená",J290,0)</f>
        <v>0</v>
      </c>
      <c r="BH290" s="171">
        <f>IF(N290="sníž. přenesená",J290,0)</f>
        <v>0</v>
      </c>
      <c r="BI290" s="171">
        <f>IF(N290="nulová",J290,0)</f>
        <v>0</v>
      </c>
      <c r="BJ290" s="17" t="s">
        <v>79</v>
      </c>
      <c r="BK290" s="171">
        <f>ROUND(I290*H290,2)</f>
        <v>0</v>
      </c>
      <c r="BL290" s="17" t="s">
        <v>119</v>
      </c>
      <c r="BM290" s="170" t="s">
        <v>371</v>
      </c>
    </row>
    <row r="291" spans="1:65" s="13" customFormat="1" ht="22.5">
      <c r="B291" s="172"/>
      <c r="D291" s="173" t="s">
        <v>120</v>
      </c>
      <c r="E291" s="174" t="s">
        <v>1</v>
      </c>
      <c r="F291" s="175" t="s">
        <v>372</v>
      </c>
      <c r="H291" s="176">
        <v>281.92500000000001</v>
      </c>
      <c r="I291" s="177"/>
      <c r="L291" s="172"/>
      <c r="M291" s="178"/>
      <c r="N291" s="179"/>
      <c r="O291" s="179"/>
      <c r="P291" s="179"/>
      <c r="Q291" s="179"/>
      <c r="R291" s="179"/>
      <c r="S291" s="179"/>
      <c r="T291" s="180"/>
      <c r="AT291" s="174" t="s">
        <v>120</v>
      </c>
      <c r="AU291" s="174" t="s">
        <v>81</v>
      </c>
      <c r="AV291" s="13" t="s">
        <v>81</v>
      </c>
      <c r="AW291" s="13" t="s">
        <v>28</v>
      </c>
      <c r="AX291" s="13" t="s">
        <v>71</v>
      </c>
      <c r="AY291" s="174" t="s">
        <v>112</v>
      </c>
    </row>
    <row r="292" spans="1:65" s="14" customFormat="1">
      <c r="B292" s="181"/>
      <c r="D292" s="173" t="s">
        <v>120</v>
      </c>
      <c r="E292" s="182" t="s">
        <v>1</v>
      </c>
      <c r="F292" s="183" t="s">
        <v>122</v>
      </c>
      <c r="H292" s="184">
        <v>281.92500000000001</v>
      </c>
      <c r="I292" s="185"/>
      <c r="L292" s="181"/>
      <c r="M292" s="186"/>
      <c r="N292" s="187"/>
      <c r="O292" s="187"/>
      <c r="P292" s="187"/>
      <c r="Q292" s="187"/>
      <c r="R292" s="187"/>
      <c r="S292" s="187"/>
      <c r="T292" s="188"/>
      <c r="AT292" s="182" t="s">
        <v>120</v>
      </c>
      <c r="AU292" s="182" t="s">
        <v>81</v>
      </c>
      <c r="AV292" s="14" t="s">
        <v>119</v>
      </c>
      <c r="AW292" s="14" t="s">
        <v>28</v>
      </c>
      <c r="AX292" s="14" t="s">
        <v>79</v>
      </c>
      <c r="AY292" s="182" t="s">
        <v>112</v>
      </c>
    </row>
    <row r="293" spans="1:65" s="2" customFormat="1" ht="32.450000000000003" customHeight="1">
      <c r="A293" s="32"/>
      <c r="B293" s="157"/>
      <c r="C293" s="158">
        <v>68</v>
      </c>
      <c r="D293" s="158" t="s">
        <v>115</v>
      </c>
      <c r="E293" s="159" t="s">
        <v>373</v>
      </c>
      <c r="F293" s="160" t="s">
        <v>374</v>
      </c>
      <c r="G293" s="161" t="s">
        <v>157</v>
      </c>
      <c r="H293" s="162">
        <v>14.58</v>
      </c>
      <c r="I293" s="163"/>
      <c r="J293" s="164">
        <f>ROUND(I293*H293,2)</f>
        <v>0</v>
      </c>
      <c r="K293" s="165"/>
      <c r="L293" s="33"/>
      <c r="M293" s="166" t="s">
        <v>1</v>
      </c>
      <c r="N293" s="167" t="s">
        <v>36</v>
      </c>
      <c r="O293" s="58"/>
      <c r="P293" s="168">
        <f>O293*H293</f>
        <v>0</v>
      </c>
      <c r="Q293" s="168">
        <v>0</v>
      </c>
      <c r="R293" s="168">
        <f>Q293*H293</f>
        <v>0</v>
      </c>
      <c r="S293" s="168">
        <v>0</v>
      </c>
      <c r="T293" s="169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119</v>
      </c>
      <c r="AT293" s="170" t="s">
        <v>115</v>
      </c>
      <c r="AU293" s="170" t="s">
        <v>81</v>
      </c>
      <c r="AY293" s="17" t="s">
        <v>112</v>
      </c>
      <c r="BE293" s="171">
        <f>IF(N293="základní",J293,0)</f>
        <v>0</v>
      </c>
      <c r="BF293" s="171">
        <f>IF(N293="snížená",J293,0)</f>
        <v>0</v>
      </c>
      <c r="BG293" s="171">
        <f>IF(N293="zákl. přenesená",J293,0)</f>
        <v>0</v>
      </c>
      <c r="BH293" s="171">
        <f>IF(N293="sníž. přenesená",J293,0)</f>
        <v>0</v>
      </c>
      <c r="BI293" s="171">
        <f>IF(N293="nulová",J293,0)</f>
        <v>0</v>
      </c>
      <c r="BJ293" s="17" t="s">
        <v>79</v>
      </c>
      <c r="BK293" s="171">
        <f>ROUND(I293*H293,2)</f>
        <v>0</v>
      </c>
      <c r="BL293" s="17" t="s">
        <v>119</v>
      </c>
      <c r="BM293" s="170" t="s">
        <v>375</v>
      </c>
    </row>
    <row r="294" spans="1:65" s="13" customFormat="1">
      <c r="B294" s="172"/>
      <c r="D294" s="173" t="s">
        <v>120</v>
      </c>
      <c r="E294" s="174" t="s">
        <v>1</v>
      </c>
      <c r="F294" s="175" t="s">
        <v>376</v>
      </c>
      <c r="H294" s="176">
        <v>6.48</v>
      </c>
      <c r="I294" s="177"/>
      <c r="L294" s="172"/>
      <c r="M294" s="178"/>
      <c r="N294" s="179"/>
      <c r="O294" s="179"/>
      <c r="P294" s="179"/>
      <c r="Q294" s="179"/>
      <c r="R294" s="179"/>
      <c r="S294" s="179"/>
      <c r="T294" s="180"/>
      <c r="AT294" s="174" t="s">
        <v>120</v>
      </c>
      <c r="AU294" s="174" t="s">
        <v>81</v>
      </c>
      <c r="AV294" s="13" t="s">
        <v>81</v>
      </c>
      <c r="AW294" s="13" t="s">
        <v>28</v>
      </c>
      <c r="AX294" s="13" t="s">
        <v>71</v>
      </c>
      <c r="AY294" s="174" t="s">
        <v>112</v>
      </c>
    </row>
    <row r="295" spans="1:65" s="13" customFormat="1">
      <c r="B295" s="172"/>
      <c r="D295" s="173" t="s">
        <v>120</v>
      </c>
      <c r="E295" s="174" t="s">
        <v>1</v>
      </c>
      <c r="F295" s="175" t="s">
        <v>377</v>
      </c>
      <c r="H295" s="176">
        <v>8.1</v>
      </c>
      <c r="I295" s="177"/>
      <c r="L295" s="172"/>
      <c r="M295" s="178"/>
      <c r="N295" s="179"/>
      <c r="O295" s="179"/>
      <c r="P295" s="179"/>
      <c r="Q295" s="179"/>
      <c r="R295" s="179"/>
      <c r="S295" s="179"/>
      <c r="T295" s="180"/>
      <c r="AT295" s="174" t="s">
        <v>120</v>
      </c>
      <c r="AU295" s="174" t="s">
        <v>81</v>
      </c>
      <c r="AV295" s="13" t="s">
        <v>81</v>
      </c>
      <c r="AW295" s="13" t="s">
        <v>28</v>
      </c>
      <c r="AX295" s="13" t="s">
        <v>71</v>
      </c>
      <c r="AY295" s="174" t="s">
        <v>112</v>
      </c>
    </row>
    <row r="296" spans="1:65" s="14" customFormat="1">
      <c r="B296" s="181"/>
      <c r="D296" s="173" t="s">
        <v>120</v>
      </c>
      <c r="E296" s="182" t="s">
        <v>1</v>
      </c>
      <c r="F296" s="183" t="s">
        <v>122</v>
      </c>
      <c r="H296" s="184">
        <v>14.58</v>
      </c>
      <c r="I296" s="185"/>
      <c r="L296" s="181"/>
      <c r="M296" s="186"/>
      <c r="N296" s="187"/>
      <c r="O296" s="187"/>
      <c r="P296" s="187"/>
      <c r="Q296" s="187"/>
      <c r="R296" s="187"/>
      <c r="S296" s="187"/>
      <c r="T296" s="188"/>
      <c r="AT296" s="182" t="s">
        <v>120</v>
      </c>
      <c r="AU296" s="182" t="s">
        <v>81</v>
      </c>
      <c r="AV296" s="14" t="s">
        <v>119</v>
      </c>
      <c r="AW296" s="14" t="s">
        <v>28</v>
      </c>
      <c r="AX296" s="14" t="s">
        <v>79</v>
      </c>
      <c r="AY296" s="182" t="s">
        <v>112</v>
      </c>
    </row>
    <row r="297" spans="1:65" s="2" customFormat="1" ht="43.15" customHeight="1">
      <c r="A297" s="32"/>
      <c r="B297" s="157"/>
      <c r="C297" s="158">
        <v>69</v>
      </c>
      <c r="D297" s="158" t="s">
        <v>115</v>
      </c>
      <c r="E297" s="159" t="s">
        <v>378</v>
      </c>
      <c r="F297" s="160" t="s">
        <v>379</v>
      </c>
      <c r="G297" s="161" t="s">
        <v>157</v>
      </c>
      <c r="H297" s="162">
        <v>110.92700000000001</v>
      </c>
      <c r="I297" s="163"/>
      <c r="J297" s="164">
        <f>ROUND(I297*H297,2)</f>
        <v>0</v>
      </c>
      <c r="K297" s="165"/>
      <c r="L297" s="33"/>
      <c r="M297" s="166" t="s">
        <v>1</v>
      </c>
      <c r="N297" s="167" t="s">
        <v>36</v>
      </c>
      <c r="O297" s="58"/>
      <c r="P297" s="168">
        <f>O297*H297</f>
        <v>0</v>
      </c>
      <c r="Q297" s="168">
        <v>0</v>
      </c>
      <c r="R297" s="168">
        <f>Q297*H297</f>
        <v>0</v>
      </c>
      <c r="S297" s="168">
        <v>0</v>
      </c>
      <c r="T297" s="169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119</v>
      </c>
      <c r="AT297" s="170" t="s">
        <v>115</v>
      </c>
      <c r="AU297" s="170" t="s">
        <v>81</v>
      </c>
      <c r="AY297" s="17" t="s">
        <v>112</v>
      </c>
      <c r="BE297" s="171">
        <f>IF(N297="základní",J297,0)</f>
        <v>0</v>
      </c>
      <c r="BF297" s="171">
        <f>IF(N297="snížená",J297,0)</f>
        <v>0</v>
      </c>
      <c r="BG297" s="171">
        <f>IF(N297="zákl. přenesená",J297,0)</f>
        <v>0</v>
      </c>
      <c r="BH297" s="171">
        <f>IF(N297="sníž. přenesená",J297,0)</f>
        <v>0</v>
      </c>
      <c r="BI297" s="171">
        <f>IF(N297="nulová",J297,0)</f>
        <v>0</v>
      </c>
      <c r="BJ297" s="17" t="s">
        <v>79</v>
      </c>
      <c r="BK297" s="171">
        <f>ROUND(I297*H297,2)</f>
        <v>0</v>
      </c>
      <c r="BL297" s="17" t="s">
        <v>119</v>
      </c>
      <c r="BM297" s="170" t="s">
        <v>380</v>
      </c>
    </row>
    <row r="298" spans="1:65" s="15" customFormat="1" ht="22.5">
      <c r="B298" s="200"/>
      <c r="D298" s="173" t="s">
        <v>120</v>
      </c>
      <c r="E298" s="201" t="s">
        <v>1</v>
      </c>
      <c r="F298" s="202" t="s">
        <v>381</v>
      </c>
      <c r="H298" s="201" t="s">
        <v>1</v>
      </c>
      <c r="I298" s="203"/>
      <c r="L298" s="200"/>
      <c r="M298" s="204"/>
      <c r="N298" s="205"/>
      <c r="O298" s="205"/>
      <c r="P298" s="205"/>
      <c r="Q298" s="205"/>
      <c r="R298" s="205"/>
      <c r="S298" s="205"/>
      <c r="T298" s="206"/>
      <c r="AT298" s="201" t="s">
        <v>120</v>
      </c>
      <c r="AU298" s="201" t="s">
        <v>81</v>
      </c>
      <c r="AV298" s="15" t="s">
        <v>79</v>
      </c>
      <c r="AW298" s="15" t="s">
        <v>28</v>
      </c>
      <c r="AX298" s="15" t="s">
        <v>71</v>
      </c>
      <c r="AY298" s="201" t="s">
        <v>112</v>
      </c>
    </row>
    <row r="299" spans="1:65" s="13" customFormat="1">
      <c r="B299" s="172"/>
      <c r="D299" s="173" t="s">
        <v>120</v>
      </c>
      <c r="E299" s="174" t="s">
        <v>1</v>
      </c>
      <c r="F299" s="175" t="s">
        <v>382</v>
      </c>
      <c r="H299" s="176">
        <v>8.9550000000000001</v>
      </c>
      <c r="I299" s="177"/>
      <c r="L299" s="172"/>
      <c r="M299" s="178"/>
      <c r="N299" s="179"/>
      <c r="O299" s="179"/>
      <c r="P299" s="179"/>
      <c r="Q299" s="179"/>
      <c r="R299" s="179"/>
      <c r="S299" s="179"/>
      <c r="T299" s="180"/>
      <c r="AT299" s="174" t="s">
        <v>120</v>
      </c>
      <c r="AU299" s="174" t="s">
        <v>81</v>
      </c>
      <c r="AV299" s="13" t="s">
        <v>81</v>
      </c>
      <c r="AW299" s="13" t="s">
        <v>28</v>
      </c>
      <c r="AX299" s="13" t="s">
        <v>71</v>
      </c>
      <c r="AY299" s="174" t="s">
        <v>112</v>
      </c>
    </row>
    <row r="300" spans="1:65" s="15" customFormat="1" ht="22.5">
      <c r="B300" s="200"/>
      <c r="D300" s="173" t="s">
        <v>120</v>
      </c>
      <c r="E300" s="201" t="s">
        <v>1</v>
      </c>
      <c r="F300" s="202" t="s">
        <v>383</v>
      </c>
      <c r="H300" s="201" t="s">
        <v>1</v>
      </c>
      <c r="I300" s="203"/>
      <c r="L300" s="200"/>
      <c r="M300" s="204"/>
      <c r="N300" s="205"/>
      <c r="O300" s="205"/>
      <c r="P300" s="205"/>
      <c r="Q300" s="205"/>
      <c r="R300" s="205"/>
      <c r="S300" s="205"/>
      <c r="T300" s="206"/>
      <c r="AT300" s="201" t="s">
        <v>120</v>
      </c>
      <c r="AU300" s="201" t="s">
        <v>81</v>
      </c>
      <c r="AV300" s="15" t="s">
        <v>79</v>
      </c>
      <c r="AW300" s="15" t="s">
        <v>28</v>
      </c>
      <c r="AX300" s="15" t="s">
        <v>71</v>
      </c>
      <c r="AY300" s="201" t="s">
        <v>112</v>
      </c>
    </row>
    <row r="301" spans="1:65" s="13" customFormat="1">
      <c r="B301" s="172"/>
      <c r="D301" s="173" t="s">
        <v>120</v>
      </c>
      <c r="E301" s="174" t="s">
        <v>1</v>
      </c>
      <c r="F301" s="175" t="s">
        <v>384</v>
      </c>
      <c r="H301" s="176">
        <v>12.016</v>
      </c>
      <c r="I301" s="177"/>
      <c r="L301" s="172"/>
      <c r="M301" s="178"/>
      <c r="N301" s="179"/>
      <c r="O301" s="179"/>
      <c r="P301" s="179"/>
      <c r="Q301" s="179"/>
      <c r="R301" s="179"/>
      <c r="S301" s="179"/>
      <c r="T301" s="180"/>
      <c r="AT301" s="174" t="s">
        <v>120</v>
      </c>
      <c r="AU301" s="174" t="s">
        <v>81</v>
      </c>
      <c r="AV301" s="13" t="s">
        <v>81</v>
      </c>
      <c r="AW301" s="13" t="s">
        <v>28</v>
      </c>
      <c r="AX301" s="13" t="s">
        <v>71</v>
      </c>
      <c r="AY301" s="174" t="s">
        <v>112</v>
      </c>
    </row>
    <row r="302" spans="1:65" s="15" customFormat="1" ht="22.5">
      <c r="B302" s="200"/>
      <c r="D302" s="173" t="s">
        <v>120</v>
      </c>
      <c r="E302" s="201" t="s">
        <v>1</v>
      </c>
      <c r="F302" s="202" t="s">
        <v>385</v>
      </c>
      <c r="H302" s="201" t="s">
        <v>1</v>
      </c>
      <c r="I302" s="203"/>
      <c r="L302" s="200"/>
      <c r="M302" s="204"/>
      <c r="N302" s="205"/>
      <c r="O302" s="205"/>
      <c r="P302" s="205"/>
      <c r="Q302" s="205"/>
      <c r="R302" s="205"/>
      <c r="S302" s="205"/>
      <c r="T302" s="206"/>
      <c r="AT302" s="201" t="s">
        <v>120</v>
      </c>
      <c r="AU302" s="201" t="s">
        <v>81</v>
      </c>
      <c r="AV302" s="15" t="s">
        <v>79</v>
      </c>
      <c r="AW302" s="15" t="s">
        <v>28</v>
      </c>
      <c r="AX302" s="15" t="s">
        <v>71</v>
      </c>
      <c r="AY302" s="201" t="s">
        <v>112</v>
      </c>
    </row>
    <row r="303" spans="1:65" s="13" customFormat="1" ht="22.5">
      <c r="B303" s="172"/>
      <c r="D303" s="173" t="s">
        <v>120</v>
      </c>
      <c r="E303" s="174" t="s">
        <v>1</v>
      </c>
      <c r="F303" s="175" t="s">
        <v>386</v>
      </c>
      <c r="H303" s="176">
        <v>54.978000000000002</v>
      </c>
      <c r="I303" s="177"/>
      <c r="L303" s="172"/>
      <c r="M303" s="178"/>
      <c r="N303" s="179"/>
      <c r="O303" s="179"/>
      <c r="P303" s="179"/>
      <c r="Q303" s="179"/>
      <c r="R303" s="179"/>
      <c r="S303" s="179"/>
      <c r="T303" s="180"/>
      <c r="AT303" s="174" t="s">
        <v>120</v>
      </c>
      <c r="AU303" s="174" t="s">
        <v>81</v>
      </c>
      <c r="AV303" s="13" t="s">
        <v>81</v>
      </c>
      <c r="AW303" s="13" t="s">
        <v>28</v>
      </c>
      <c r="AX303" s="13" t="s">
        <v>71</v>
      </c>
      <c r="AY303" s="174" t="s">
        <v>112</v>
      </c>
    </row>
    <row r="304" spans="1:65" s="15" customFormat="1" ht="22.5">
      <c r="B304" s="200"/>
      <c r="D304" s="173" t="s">
        <v>120</v>
      </c>
      <c r="E304" s="201" t="s">
        <v>1</v>
      </c>
      <c r="F304" s="202" t="s">
        <v>387</v>
      </c>
      <c r="H304" s="201" t="s">
        <v>1</v>
      </c>
      <c r="I304" s="203"/>
      <c r="L304" s="200"/>
      <c r="M304" s="204"/>
      <c r="N304" s="205"/>
      <c r="O304" s="205"/>
      <c r="P304" s="205"/>
      <c r="Q304" s="205"/>
      <c r="R304" s="205"/>
      <c r="S304" s="205"/>
      <c r="T304" s="206"/>
      <c r="AT304" s="201" t="s">
        <v>120</v>
      </c>
      <c r="AU304" s="201" t="s">
        <v>81</v>
      </c>
      <c r="AV304" s="15" t="s">
        <v>79</v>
      </c>
      <c r="AW304" s="15" t="s">
        <v>28</v>
      </c>
      <c r="AX304" s="15" t="s">
        <v>71</v>
      </c>
      <c r="AY304" s="201" t="s">
        <v>112</v>
      </c>
    </row>
    <row r="305" spans="1:65" s="13" customFormat="1">
      <c r="B305" s="172"/>
      <c r="D305" s="173" t="s">
        <v>120</v>
      </c>
      <c r="E305" s="174" t="s">
        <v>1</v>
      </c>
      <c r="F305" s="175" t="s">
        <v>388</v>
      </c>
      <c r="H305" s="176">
        <v>34.32</v>
      </c>
      <c r="I305" s="177"/>
      <c r="L305" s="172"/>
      <c r="M305" s="178"/>
      <c r="N305" s="179"/>
      <c r="O305" s="179"/>
      <c r="P305" s="179"/>
      <c r="Q305" s="179"/>
      <c r="R305" s="179"/>
      <c r="S305" s="179"/>
      <c r="T305" s="180"/>
      <c r="AT305" s="174" t="s">
        <v>120</v>
      </c>
      <c r="AU305" s="174" t="s">
        <v>81</v>
      </c>
      <c r="AV305" s="13" t="s">
        <v>81</v>
      </c>
      <c r="AW305" s="13" t="s">
        <v>28</v>
      </c>
      <c r="AX305" s="13" t="s">
        <v>71</v>
      </c>
      <c r="AY305" s="174" t="s">
        <v>112</v>
      </c>
    </row>
    <row r="306" spans="1:65" s="15" customFormat="1" ht="22.5">
      <c r="B306" s="200"/>
      <c r="D306" s="173" t="s">
        <v>120</v>
      </c>
      <c r="E306" s="201" t="s">
        <v>1</v>
      </c>
      <c r="F306" s="202" t="s">
        <v>389</v>
      </c>
      <c r="H306" s="201" t="s">
        <v>1</v>
      </c>
      <c r="I306" s="203"/>
      <c r="L306" s="200"/>
      <c r="M306" s="204"/>
      <c r="N306" s="205"/>
      <c r="O306" s="205"/>
      <c r="P306" s="205"/>
      <c r="Q306" s="205"/>
      <c r="R306" s="205"/>
      <c r="S306" s="205"/>
      <c r="T306" s="206"/>
      <c r="AT306" s="201" t="s">
        <v>120</v>
      </c>
      <c r="AU306" s="201" t="s">
        <v>81</v>
      </c>
      <c r="AV306" s="15" t="s">
        <v>79</v>
      </c>
      <c r="AW306" s="15" t="s">
        <v>28</v>
      </c>
      <c r="AX306" s="15" t="s">
        <v>71</v>
      </c>
      <c r="AY306" s="201" t="s">
        <v>112</v>
      </c>
    </row>
    <row r="307" spans="1:65" s="13" customFormat="1">
      <c r="B307" s="172"/>
      <c r="D307" s="173" t="s">
        <v>120</v>
      </c>
      <c r="E307" s="174" t="s">
        <v>1</v>
      </c>
      <c r="F307" s="175" t="s">
        <v>390</v>
      </c>
      <c r="H307" s="176">
        <v>0.65800000000000003</v>
      </c>
      <c r="I307" s="177"/>
      <c r="L307" s="172"/>
      <c r="M307" s="178"/>
      <c r="N307" s="179"/>
      <c r="O307" s="179"/>
      <c r="P307" s="179"/>
      <c r="Q307" s="179"/>
      <c r="R307" s="179"/>
      <c r="S307" s="179"/>
      <c r="T307" s="180"/>
      <c r="AT307" s="174" t="s">
        <v>120</v>
      </c>
      <c r="AU307" s="174" t="s">
        <v>81</v>
      </c>
      <c r="AV307" s="13" t="s">
        <v>81</v>
      </c>
      <c r="AW307" s="13" t="s">
        <v>28</v>
      </c>
      <c r="AX307" s="13" t="s">
        <v>71</v>
      </c>
      <c r="AY307" s="174" t="s">
        <v>112</v>
      </c>
    </row>
    <row r="308" spans="1:65" s="14" customFormat="1">
      <c r="B308" s="181"/>
      <c r="D308" s="173" t="s">
        <v>120</v>
      </c>
      <c r="E308" s="182" t="s">
        <v>1</v>
      </c>
      <c r="F308" s="183" t="s">
        <v>122</v>
      </c>
      <c r="H308" s="184">
        <v>110.92700000000001</v>
      </c>
      <c r="I308" s="185"/>
      <c r="L308" s="181"/>
      <c r="M308" s="186"/>
      <c r="N308" s="187"/>
      <c r="O308" s="187"/>
      <c r="P308" s="187"/>
      <c r="Q308" s="187"/>
      <c r="R308" s="187"/>
      <c r="S308" s="187"/>
      <c r="T308" s="188"/>
      <c r="AT308" s="182" t="s">
        <v>120</v>
      </c>
      <c r="AU308" s="182" t="s">
        <v>81</v>
      </c>
      <c r="AV308" s="14" t="s">
        <v>119</v>
      </c>
      <c r="AW308" s="14" t="s">
        <v>28</v>
      </c>
      <c r="AX308" s="14" t="s">
        <v>79</v>
      </c>
      <c r="AY308" s="182" t="s">
        <v>112</v>
      </c>
    </row>
    <row r="309" spans="1:65" s="2" customFormat="1" ht="43.15" customHeight="1">
      <c r="A309" s="32"/>
      <c r="B309" s="157"/>
      <c r="C309" s="158">
        <v>70</v>
      </c>
      <c r="D309" s="158" t="s">
        <v>115</v>
      </c>
      <c r="E309" s="159" t="s">
        <v>391</v>
      </c>
      <c r="F309" s="160" t="s">
        <v>392</v>
      </c>
      <c r="G309" s="161" t="s">
        <v>157</v>
      </c>
      <c r="H309" s="162">
        <v>111.4</v>
      </c>
      <c r="I309" s="163"/>
      <c r="J309" s="164">
        <f>ROUND(I309*H309,2)</f>
        <v>0</v>
      </c>
      <c r="K309" s="165"/>
      <c r="L309" s="33"/>
      <c r="M309" s="166" t="s">
        <v>1</v>
      </c>
      <c r="N309" s="167" t="s">
        <v>36</v>
      </c>
      <c r="O309" s="58"/>
      <c r="P309" s="168">
        <f>O309*H309</f>
        <v>0</v>
      </c>
      <c r="Q309" s="168">
        <v>0</v>
      </c>
      <c r="R309" s="168">
        <f>Q309*H309</f>
        <v>0</v>
      </c>
      <c r="S309" s="168">
        <v>0</v>
      </c>
      <c r="T309" s="169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70" t="s">
        <v>119</v>
      </c>
      <c r="AT309" s="170" t="s">
        <v>115</v>
      </c>
      <c r="AU309" s="170" t="s">
        <v>81</v>
      </c>
      <c r="AY309" s="17" t="s">
        <v>112</v>
      </c>
      <c r="BE309" s="171">
        <f>IF(N309="základní",J309,0)</f>
        <v>0</v>
      </c>
      <c r="BF309" s="171">
        <f>IF(N309="snížená",J309,0)</f>
        <v>0</v>
      </c>
      <c r="BG309" s="171">
        <f>IF(N309="zákl. přenesená",J309,0)</f>
        <v>0</v>
      </c>
      <c r="BH309" s="171">
        <f>IF(N309="sníž. přenesená",J309,0)</f>
        <v>0</v>
      </c>
      <c r="BI309" s="171">
        <f>IF(N309="nulová",J309,0)</f>
        <v>0</v>
      </c>
      <c r="BJ309" s="17" t="s">
        <v>79</v>
      </c>
      <c r="BK309" s="171">
        <f>ROUND(I309*H309,2)</f>
        <v>0</v>
      </c>
      <c r="BL309" s="17" t="s">
        <v>119</v>
      </c>
      <c r="BM309" s="170" t="s">
        <v>393</v>
      </c>
    </row>
    <row r="310" spans="1:65" s="15" customFormat="1" ht="22.5">
      <c r="B310" s="200"/>
      <c r="D310" s="173" t="s">
        <v>120</v>
      </c>
      <c r="E310" s="201" t="s">
        <v>1</v>
      </c>
      <c r="F310" s="202" t="s">
        <v>394</v>
      </c>
      <c r="H310" s="201" t="s">
        <v>1</v>
      </c>
      <c r="I310" s="203"/>
      <c r="L310" s="200"/>
      <c r="M310" s="204"/>
      <c r="N310" s="205"/>
      <c r="O310" s="205"/>
      <c r="P310" s="205"/>
      <c r="Q310" s="205"/>
      <c r="R310" s="205"/>
      <c r="S310" s="205"/>
      <c r="T310" s="206"/>
      <c r="AT310" s="201" t="s">
        <v>120</v>
      </c>
      <c r="AU310" s="201" t="s">
        <v>81</v>
      </c>
      <c r="AV310" s="15" t="s">
        <v>79</v>
      </c>
      <c r="AW310" s="15" t="s">
        <v>28</v>
      </c>
      <c r="AX310" s="15" t="s">
        <v>71</v>
      </c>
      <c r="AY310" s="201" t="s">
        <v>112</v>
      </c>
    </row>
    <row r="311" spans="1:65" s="13" customFormat="1">
      <c r="B311" s="172"/>
      <c r="D311" s="173" t="s">
        <v>120</v>
      </c>
      <c r="E311" s="174" t="s">
        <v>1</v>
      </c>
      <c r="F311" s="175" t="s">
        <v>395</v>
      </c>
      <c r="H311" s="176">
        <v>110.4</v>
      </c>
      <c r="I311" s="177"/>
      <c r="L311" s="172"/>
      <c r="M311" s="178"/>
      <c r="N311" s="179"/>
      <c r="O311" s="179"/>
      <c r="P311" s="179"/>
      <c r="Q311" s="179"/>
      <c r="R311" s="179"/>
      <c r="S311" s="179"/>
      <c r="T311" s="180"/>
      <c r="AT311" s="174" t="s">
        <v>120</v>
      </c>
      <c r="AU311" s="174" t="s">
        <v>81</v>
      </c>
      <c r="AV311" s="13" t="s">
        <v>81</v>
      </c>
      <c r="AW311" s="13" t="s">
        <v>28</v>
      </c>
      <c r="AX311" s="13" t="s">
        <v>71</v>
      </c>
      <c r="AY311" s="174" t="s">
        <v>112</v>
      </c>
    </row>
    <row r="312" spans="1:65" s="15" customFormat="1">
      <c r="B312" s="200"/>
      <c r="D312" s="173" t="s">
        <v>120</v>
      </c>
      <c r="E312" s="201" t="s">
        <v>1</v>
      </c>
      <c r="F312" s="202" t="s">
        <v>396</v>
      </c>
      <c r="H312" s="201" t="s">
        <v>1</v>
      </c>
      <c r="I312" s="203"/>
      <c r="L312" s="200"/>
      <c r="M312" s="204"/>
      <c r="N312" s="205"/>
      <c r="O312" s="205"/>
      <c r="P312" s="205"/>
      <c r="Q312" s="205"/>
      <c r="R312" s="205"/>
      <c r="S312" s="205"/>
      <c r="T312" s="206"/>
      <c r="AT312" s="201" t="s">
        <v>120</v>
      </c>
      <c r="AU312" s="201" t="s">
        <v>81</v>
      </c>
      <c r="AV312" s="15" t="s">
        <v>79</v>
      </c>
      <c r="AW312" s="15" t="s">
        <v>28</v>
      </c>
      <c r="AX312" s="15" t="s">
        <v>71</v>
      </c>
      <c r="AY312" s="201" t="s">
        <v>112</v>
      </c>
    </row>
    <row r="313" spans="1:65" s="13" customFormat="1">
      <c r="B313" s="172"/>
      <c r="D313" s="173" t="s">
        <v>120</v>
      </c>
      <c r="E313" s="174" t="s">
        <v>1</v>
      </c>
      <c r="F313" s="175" t="s">
        <v>397</v>
      </c>
      <c r="H313" s="176">
        <v>1</v>
      </c>
      <c r="I313" s="177"/>
      <c r="L313" s="172"/>
      <c r="M313" s="178"/>
      <c r="N313" s="179"/>
      <c r="O313" s="179"/>
      <c r="P313" s="179"/>
      <c r="Q313" s="179"/>
      <c r="R313" s="179"/>
      <c r="S313" s="179"/>
      <c r="T313" s="180"/>
      <c r="AT313" s="174" t="s">
        <v>120</v>
      </c>
      <c r="AU313" s="174" t="s">
        <v>81</v>
      </c>
      <c r="AV313" s="13" t="s">
        <v>81</v>
      </c>
      <c r="AW313" s="13" t="s">
        <v>28</v>
      </c>
      <c r="AX313" s="13" t="s">
        <v>71</v>
      </c>
      <c r="AY313" s="174" t="s">
        <v>112</v>
      </c>
    </row>
    <row r="314" spans="1:65" s="14" customFormat="1">
      <c r="B314" s="181"/>
      <c r="D314" s="173" t="s">
        <v>120</v>
      </c>
      <c r="E314" s="182" t="s">
        <v>1</v>
      </c>
      <c r="F314" s="183" t="s">
        <v>122</v>
      </c>
      <c r="H314" s="184">
        <v>111.4</v>
      </c>
      <c r="I314" s="185"/>
      <c r="L314" s="181"/>
      <c r="M314" s="186"/>
      <c r="N314" s="187"/>
      <c r="O314" s="187"/>
      <c r="P314" s="187"/>
      <c r="Q314" s="187"/>
      <c r="R314" s="187"/>
      <c r="S314" s="187"/>
      <c r="T314" s="188"/>
      <c r="AT314" s="182" t="s">
        <v>120</v>
      </c>
      <c r="AU314" s="182" t="s">
        <v>81</v>
      </c>
      <c r="AV314" s="14" t="s">
        <v>119</v>
      </c>
      <c r="AW314" s="14" t="s">
        <v>28</v>
      </c>
      <c r="AX314" s="14" t="s">
        <v>79</v>
      </c>
      <c r="AY314" s="182" t="s">
        <v>112</v>
      </c>
    </row>
    <row r="315" spans="1:65" s="2" customFormat="1" ht="43.15" customHeight="1">
      <c r="A315" s="32"/>
      <c r="B315" s="157"/>
      <c r="C315" s="158">
        <v>71</v>
      </c>
      <c r="D315" s="158" t="s">
        <v>115</v>
      </c>
      <c r="E315" s="159" t="s">
        <v>398</v>
      </c>
      <c r="F315" s="160" t="s">
        <v>399</v>
      </c>
      <c r="G315" s="161" t="s">
        <v>157</v>
      </c>
      <c r="H315" s="162">
        <v>24.49</v>
      </c>
      <c r="I315" s="163"/>
      <c r="J315" s="164">
        <f>ROUND(I315*H315,2)</f>
        <v>0</v>
      </c>
      <c r="K315" s="165"/>
      <c r="L315" s="33"/>
      <c r="M315" s="166" t="s">
        <v>1</v>
      </c>
      <c r="N315" s="167" t="s">
        <v>36</v>
      </c>
      <c r="O315" s="58"/>
      <c r="P315" s="168">
        <f>O315*H315</f>
        <v>0</v>
      </c>
      <c r="Q315" s="168">
        <v>0</v>
      </c>
      <c r="R315" s="168">
        <f>Q315*H315</f>
        <v>0</v>
      </c>
      <c r="S315" s="168">
        <v>0</v>
      </c>
      <c r="T315" s="169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70" t="s">
        <v>119</v>
      </c>
      <c r="AT315" s="170" t="s">
        <v>115</v>
      </c>
      <c r="AU315" s="170" t="s">
        <v>81</v>
      </c>
      <c r="AY315" s="17" t="s">
        <v>112</v>
      </c>
      <c r="BE315" s="171">
        <f>IF(N315="základní",J315,0)</f>
        <v>0</v>
      </c>
      <c r="BF315" s="171">
        <f>IF(N315="snížená",J315,0)</f>
        <v>0</v>
      </c>
      <c r="BG315" s="171">
        <f>IF(N315="zákl. přenesená",J315,0)</f>
        <v>0</v>
      </c>
      <c r="BH315" s="171">
        <f>IF(N315="sníž. přenesená",J315,0)</f>
        <v>0</v>
      </c>
      <c r="BI315" s="171">
        <f>IF(N315="nulová",J315,0)</f>
        <v>0</v>
      </c>
      <c r="BJ315" s="17" t="s">
        <v>79</v>
      </c>
      <c r="BK315" s="171">
        <f>ROUND(I315*H315,2)</f>
        <v>0</v>
      </c>
      <c r="BL315" s="17" t="s">
        <v>119</v>
      </c>
      <c r="BM315" s="170" t="s">
        <v>400</v>
      </c>
    </row>
    <row r="316" spans="1:65" s="15" customFormat="1">
      <c r="B316" s="200"/>
      <c r="D316" s="173" t="s">
        <v>120</v>
      </c>
      <c r="E316" s="201" t="s">
        <v>1</v>
      </c>
      <c r="F316" s="202" t="s">
        <v>401</v>
      </c>
      <c r="H316" s="201" t="s">
        <v>1</v>
      </c>
      <c r="I316" s="203"/>
      <c r="L316" s="200"/>
      <c r="M316" s="204"/>
      <c r="N316" s="205"/>
      <c r="O316" s="205"/>
      <c r="P316" s="205"/>
      <c r="Q316" s="205"/>
      <c r="R316" s="205"/>
      <c r="S316" s="205"/>
      <c r="T316" s="206"/>
      <c r="AT316" s="201" t="s">
        <v>120</v>
      </c>
      <c r="AU316" s="201" t="s">
        <v>81</v>
      </c>
      <c r="AV316" s="15" t="s">
        <v>79</v>
      </c>
      <c r="AW316" s="15" t="s">
        <v>28</v>
      </c>
      <c r="AX316" s="15" t="s">
        <v>71</v>
      </c>
      <c r="AY316" s="201" t="s">
        <v>112</v>
      </c>
    </row>
    <row r="317" spans="1:65" s="13" customFormat="1">
      <c r="B317" s="172"/>
      <c r="D317" s="173" t="s">
        <v>120</v>
      </c>
      <c r="E317" s="174" t="s">
        <v>1</v>
      </c>
      <c r="F317" s="175" t="s">
        <v>402</v>
      </c>
      <c r="H317" s="176">
        <v>2.4249999999999998</v>
      </c>
      <c r="I317" s="177"/>
      <c r="L317" s="172"/>
      <c r="M317" s="178"/>
      <c r="N317" s="179"/>
      <c r="O317" s="179"/>
      <c r="P317" s="179"/>
      <c r="Q317" s="179"/>
      <c r="R317" s="179"/>
      <c r="S317" s="179"/>
      <c r="T317" s="180"/>
      <c r="AT317" s="174" t="s">
        <v>120</v>
      </c>
      <c r="AU317" s="174" t="s">
        <v>81</v>
      </c>
      <c r="AV317" s="13" t="s">
        <v>81</v>
      </c>
      <c r="AW317" s="13" t="s">
        <v>28</v>
      </c>
      <c r="AX317" s="13" t="s">
        <v>71</v>
      </c>
      <c r="AY317" s="174" t="s">
        <v>112</v>
      </c>
    </row>
    <row r="318" spans="1:65" s="15" customFormat="1" ht="22.5">
      <c r="B318" s="200"/>
      <c r="D318" s="173" t="s">
        <v>120</v>
      </c>
      <c r="E318" s="201" t="s">
        <v>1</v>
      </c>
      <c r="F318" s="202" t="s">
        <v>403</v>
      </c>
      <c r="H318" s="201" t="s">
        <v>1</v>
      </c>
      <c r="I318" s="203"/>
      <c r="L318" s="200"/>
      <c r="M318" s="204"/>
      <c r="N318" s="205"/>
      <c r="O318" s="205"/>
      <c r="P318" s="205"/>
      <c r="Q318" s="205"/>
      <c r="R318" s="205"/>
      <c r="S318" s="205"/>
      <c r="T318" s="206"/>
      <c r="AT318" s="201" t="s">
        <v>120</v>
      </c>
      <c r="AU318" s="201" t="s">
        <v>81</v>
      </c>
      <c r="AV318" s="15" t="s">
        <v>79</v>
      </c>
      <c r="AW318" s="15" t="s">
        <v>28</v>
      </c>
      <c r="AX318" s="15" t="s">
        <v>71</v>
      </c>
      <c r="AY318" s="201" t="s">
        <v>112</v>
      </c>
    </row>
    <row r="319" spans="1:65" s="13" customFormat="1">
      <c r="B319" s="172"/>
      <c r="D319" s="173" t="s">
        <v>120</v>
      </c>
      <c r="E319" s="174" t="s">
        <v>1</v>
      </c>
      <c r="F319" s="175" t="s">
        <v>404</v>
      </c>
      <c r="H319" s="176">
        <v>0.157</v>
      </c>
      <c r="I319" s="177"/>
      <c r="L319" s="172"/>
      <c r="M319" s="178"/>
      <c r="N319" s="179"/>
      <c r="O319" s="179"/>
      <c r="P319" s="179"/>
      <c r="Q319" s="179"/>
      <c r="R319" s="179"/>
      <c r="S319" s="179"/>
      <c r="T319" s="180"/>
      <c r="AT319" s="174" t="s">
        <v>120</v>
      </c>
      <c r="AU319" s="174" t="s">
        <v>81</v>
      </c>
      <c r="AV319" s="13" t="s">
        <v>81</v>
      </c>
      <c r="AW319" s="13" t="s">
        <v>28</v>
      </c>
      <c r="AX319" s="13" t="s">
        <v>71</v>
      </c>
      <c r="AY319" s="174" t="s">
        <v>112</v>
      </c>
    </row>
    <row r="320" spans="1:65" s="15" customFormat="1" ht="22.5">
      <c r="B320" s="200"/>
      <c r="D320" s="173" t="s">
        <v>120</v>
      </c>
      <c r="E320" s="201" t="s">
        <v>1</v>
      </c>
      <c r="F320" s="202" t="s">
        <v>405</v>
      </c>
      <c r="H320" s="201" t="s">
        <v>1</v>
      </c>
      <c r="I320" s="203"/>
      <c r="L320" s="200"/>
      <c r="M320" s="204"/>
      <c r="N320" s="205"/>
      <c r="O320" s="205"/>
      <c r="P320" s="205"/>
      <c r="Q320" s="205"/>
      <c r="R320" s="205"/>
      <c r="S320" s="205"/>
      <c r="T320" s="206"/>
      <c r="AT320" s="201" t="s">
        <v>120</v>
      </c>
      <c r="AU320" s="201" t="s">
        <v>81</v>
      </c>
      <c r="AV320" s="15" t="s">
        <v>79</v>
      </c>
      <c r="AW320" s="15" t="s">
        <v>28</v>
      </c>
      <c r="AX320" s="15" t="s">
        <v>71</v>
      </c>
      <c r="AY320" s="201" t="s">
        <v>112</v>
      </c>
    </row>
    <row r="321" spans="1:65" s="13" customFormat="1">
      <c r="B321" s="172"/>
      <c r="D321" s="173" t="s">
        <v>120</v>
      </c>
      <c r="E321" s="174" t="s">
        <v>1</v>
      </c>
      <c r="F321" s="175" t="s">
        <v>406</v>
      </c>
      <c r="H321" s="176">
        <v>0.86199999999999999</v>
      </c>
      <c r="I321" s="177"/>
      <c r="L321" s="172"/>
      <c r="M321" s="178"/>
      <c r="N321" s="179"/>
      <c r="O321" s="179"/>
      <c r="P321" s="179"/>
      <c r="Q321" s="179"/>
      <c r="R321" s="179"/>
      <c r="S321" s="179"/>
      <c r="T321" s="180"/>
      <c r="AT321" s="174" t="s">
        <v>120</v>
      </c>
      <c r="AU321" s="174" t="s">
        <v>81</v>
      </c>
      <c r="AV321" s="13" t="s">
        <v>81</v>
      </c>
      <c r="AW321" s="13" t="s">
        <v>28</v>
      </c>
      <c r="AX321" s="13" t="s">
        <v>71</v>
      </c>
      <c r="AY321" s="174" t="s">
        <v>112</v>
      </c>
    </row>
    <row r="322" spans="1:65" s="15" customFormat="1" ht="22.5">
      <c r="B322" s="200"/>
      <c r="D322" s="173" t="s">
        <v>120</v>
      </c>
      <c r="E322" s="201" t="s">
        <v>1</v>
      </c>
      <c r="F322" s="202" t="s">
        <v>407</v>
      </c>
      <c r="H322" s="201" t="s">
        <v>1</v>
      </c>
      <c r="I322" s="203"/>
      <c r="L322" s="200"/>
      <c r="M322" s="204"/>
      <c r="N322" s="205"/>
      <c r="O322" s="205"/>
      <c r="P322" s="205"/>
      <c r="Q322" s="205"/>
      <c r="R322" s="205"/>
      <c r="S322" s="205"/>
      <c r="T322" s="206"/>
      <c r="AT322" s="201" t="s">
        <v>120</v>
      </c>
      <c r="AU322" s="201" t="s">
        <v>81</v>
      </c>
      <c r="AV322" s="15" t="s">
        <v>79</v>
      </c>
      <c r="AW322" s="15" t="s">
        <v>28</v>
      </c>
      <c r="AX322" s="15" t="s">
        <v>71</v>
      </c>
      <c r="AY322" s="201" t="s">
        <v>112</v>
      </c>
    </row>
    <row r="323" spans="1:65" s="13" customFormat="1">
      <c r="B323" s="172"/>
      <c r="D323" s="173" t="s">
        <v>120</v>
      </c>
      <c r="E323" s="174" t="s">
        <v>1</v>
      </c>
      <c r="F323" s="175" t="s">
        <v>408</v>
      </c>
      <c r="H323" s="176">
        <v>3.3000000000000002E-2</v>
      </c>
      <c r="I323" s="177"/>
      <c r="L323" s="172"/>
      <c r="M323" s="178"/>
      <c r="N323" s="179"/>
      <c r="O323" s="179"/>
      <c r="P323" s="179"/>
      <c r="Q323" s="179"/>
      <c r="R323" s="179"/>
      <c r="S323" s="179"/>
      <c r="T323" s="180"/>
      <c r="AT323" s="174" t="s">
        <v>120</v>
      </c>
      <c r="AU323" s="174" t="s">
        <v>81</v>
      </c>
      <c r="AV323" s="13" t="s">
        <v>81</v>
      </c>
      <c r="AW323" s="13" t="s">
        <v>28</v>
      </c>
      <c r="AX323" s="13" t="s">
        <v>71</v>
      </c>
      <c r="AY323" s="174" t="s">
        <v>112</v>
      </c>
    </row>
    <row r="324" spans="1:65" s="15" customFormat="1" ht="22.5">
      <c r="B324" s="200"/>
      <c r="D324" s="173" t="s">
        <v>120</v>
      </c>
      <c r="E324" s="201" t="s">
        <v>1</v>
      </c>
      <c r="F324" s="202" t="s">
        <v>409</v>
      </c>
      <c r="H324" s="201" t="s">
        <v>1</v>
      </c>
      <c r="I324" s="203"/>
      <c r="L324" s="200"/>
      <c r="M324" s="204"/>
      <c r="N324" s="205"/>
      <c r="O324" s="205"/>
      <c r="P324" s="205"/>
      <c r="Q324" s="205"/>
      <c r="R324" s="205"/>
      <c r="S324" s="205"/>
      <c r="T324" s="206"/>
      <c r="AT324" s="201" t="s">
        <v>120</v>
      </c>
      <c r="AU324" s="201" t="s">
        <v>81</v>
      </c>
      <c r="AV324" s="15" t="s">
        <v>79</v>
      </c>
      <c r="AW324" s="15" t="s">
        <v>28</v>
      </c>
      <c r="AX324" s="15" t="s">
        <v>71</v>
      </c>
      <c r="AY324" s="201" t="s">
        <v>112</v>
      </c>
    </row>
    <row r="325" spans="1:65" s="13" customFormat="1">
      <c r="B325" s="172"/>
      <c r="D325" s="173" t="s">
        <v>120</v>
      </c>
      <c r="E325" s="174" t="s">
        <v>1</v>
      </c>
      <c r="F325" s="175" t="s">
        <v>410</v>
      </c>
      <c r="H325" s="176">
        <v>1.22</v>
      </c>
      <c r="I325" s="177"/>
      <c r="L325" s="172"/>
      <c r="M325" s="178"/>
      <c r="N325" s="179"/>
      <c r="O325" s="179"/>
      <c r="P325" s="179"/>
      <c r="Q325" s="179"/>
      <c r="R325" s="179"/>
      <c r="S325" s="179"/>
      <c r="T325" s="180"/>
      <c r="AT325" s="174" t="s">
        <v>120</v>
      </c>
      <c r="AU325" s="174" t="s">
        <v>81</v>
      </c>
      <c r="AV325" s="13" t="s">
        <v>81</v>
      </c>
      <c r="AW325" s="13" t="s">
        <v>28</v>
      </c>
      <c r="AX325" s="13" t="s">
        <v>71</v>
      </c>
      <c r="AY325" s="174" t="s">
        <v>112</v>
      </c>
    </row>
    <row r="326" spans="1:65" s="15" customFormat="1" ht="22.5">
      <c r="B326" s="200"/>
      <c r="D326" s="173" t="s">
        <v>120</v>
      </c>
      <c r="E326" s="201" t="s">
        <v>1</v>
      </c>
      <c r="F326" s="202" t="s">
        <v>411</v>
      </c>
      <c r="H326" s="201" t="s">
        <v>1</v>
      </c>
      <c r="I326" s="203"/>
      <c r="L326" s="200"/>
      <c r="M326" s="204"/>
      <c r="N326" s="205"/>
      <c r="O326" s="205"/>
      <c r="P326" s="205"/>
      <c r="Q326" s="205"/>
      <c r="R326" s="205"/>
      <c r="S326" s="205"/>
      <c r="T326" s="206"/>
      <c r="AT326" s="201" t="s">
        <v>120</v>
      </c>
      <c r="AU326" s="201" t="s">
        <v>81</v>
      </c>
      <c r="AV326" s="15" t="s">
        <v>79</v>
      </c>
      <c r="AW326" s="15" t="s">
        <v>28</v>
      </c>
      <c r="AX326" s="15" t="s">
        <v>71</v>
      </c>
      <c r="AY326" s="201" t="s">
        <v>112</v>
      </c>
    </row>
    <row r="327" spans="1:65" s="13" customFormat="1">
      <c r="B327" s="172"/>
      <c r="D327" s="173" t="s">
        <v>120</v>
      </c>
      <c r="E327" s="174" t="s">
        <v>1</v>
      </c>
      <c r="F327" s="175" t="s">
        <v>382</v>
      </c>
      <c r="H327" s="176">
        <v>8.9550000000000001</v>
      </c>
      <c r="I327" s="177"/>
      <c r="L327" s="172"/>
      <c r="M327" s="178"/>
      <c r="N327" s="179"/>
      <c r="O327" s="179"/>
      <c r="P327" s="179"/>
      <c r="Q327" s="179"/>
      <c r="R327" s="179"/>
      <c r="S327" s="179"/>
      <c r="T327" s="180"/>
      <c r="AT327" s="174" t="s">
        <v>120</v>
      </c>
      <c r="AU327" s="174" t="s">
        <v>81</v>
      </c>
      <c r="AV327" s="13" t="s">
        <v>81</v>
      </c>
      <c r="AW327" s="13" t="s">
        <v>28</v>
      </c>
      <c r="AX327" s="13" t="s">
        <v>71</v>
      </c>
      <c r="AY327" s="174" t="s">
        <v>112</v>
      </c>
    </row>
    <row r="328" spans="1:65" s="15" customFormat="1" ht="22.5">
      <c r="B328" s="200"/>
      <c r="D328" s="173" t="s">
        <v>120</v>
      </c>
      <c r="E328" s="201" t="s">
        <v>1</v>
      </c>
      <c r="F328" s="202" t="s">
        <v>412</v>
      </c>
      <c r="H328" s="201" t="s">
        <v>1</v>
      </c>
      <c r="I328" s="203"/>
      <c r="L328" s="200"/>
      <c r="M328" s="204"/>
      <c r="N328" s="205"/>
      <c r="O328" s="205"/>
      <c r="P328" s="205"/>
      <c r="Q328" s="205"/>
      <c r="R328" s="205"/>
      <c r="S328" s="205"/>
      <c r="T328" s="206"/>
      <c r="AT328" s="201" t="s">
        <v>120</v>
      </c>
      <c r="AU328" s="201" t="s">
        <v>81</v>
      </c>
      <c r="AV328" s="15" t="s">
        <v>79</v>
      </c>
      <c r="AW328" s="15" t="s">
        <v>28</v>
      </c>
      <c r="AX328" s="15" t="s">
        <v>71</v>
      </c>
      <c r="AY328" s="201" t="s">
        <v>112</v>
      </c>
    </row>
    <row r="329" spans="1:65" s="13" customFormat="1">
      <c r="B329" s="172"/>
      <c r="D329" s="173" t="s">
        <v>120</v>
      </c>
      <c r="E329" s="174" t="s">
        <v>1</v>
      </c>
      <c r="F329" s="175" t="s">
        <v>413</v>
      </c>
      <c r="H329" s="176">
        <v>0.5</v>
      </c>
      <c r="I329" s="177"/>
      <c r="L329" s="172"/>
      <c r="M329" s="178"/>
      <c r="N329" s="179"/>
      <c r="O329" s="179"/>
      <c r="P329" s="179"/>
      <c r="Q329" s="179"/>
      <c r="R329" s="179"/>
      <c r="S329" s="179"/>
      <c r="T329" s="180"/>
      <c r="AT329" s="174" t="s">
        <v>120</v>
      </c>
      <c r="AU329" s="174" t="s">
        <v>81</v>
      </c>
      <c r="AV329" s="13" t="s">
        <v>81</v>
      </c>
      <c r="AW329" s="13" t="s">
        <v>28</v>
      </c>
      <c r="AX329" s="13" t="s">
        <v>71</v>
      </c>
      <c r="AY329" s="174" t="s">
        <v>112</v>
      </c>
    </row>
    <row r="330" spans="1:65" s="15" customFormat="1" ht="22.5">
      <c r="B330" s="200"/>
      <c r="D330" s="173" t="s">
        <v>120</v>
      </c>
      <c r="E330" s="201" t="s">
        <v>1</v>
      </c>
      <c r="F330" s="202" t="s">
        <v>414</v>
      </c>
      <c r="H330" s="201" t="s">
        <v>1</v>
      </c>
      <c r="I330" s="203"/>
      <c r="L330" s="200"/>
      <c r="M330" s="204"/>
      <c r="N330" s="205"/>
      <c r="O330" s="205"/>
      <c r="P330" s="205"/>
      <c r="Q330" s="205"/>
      <c r="R330" s="205"/>
      <c r="S330" s="205"/>
      <c r="T330" s="206"/>
      <c r="AT330" s="201" t="s">
        <v>120</v>
      </c>
      <c r="AU330" s="201" t="s">
        <v>81</v>
      </c>
      <c r="AV330" s="15" t="s">
        <v>79</v>
      </c>
      <c r="AW330" s="15" t="s">
        <v>28</v>
      </c>
      <c r="AX330" s="15" t="s">
        <v>71</v>
      </c>
      <c r="AY330" s="201" t="s">
        <v>112</v>
      </c>
    </row>
    <row r="331" spans="1:65" s="13" customFormat="1">
      <c r="B331" s="172"/>
      <c r="D331" s="173" t="s">
        <v>120</v>
      </c>
      <c r="E331" s="174" t="s">
        <v>1</v>
      </c>
      <c r="F331" s="175" t="s">
        <v>415</v>
      </c>
      <c r="H331" s="176">
        <v>0.25600000000000001</v>
      </c>
      <c r="I331" s="177"/>
      <c r="L331" s="172"/>
      <c r="M331" s="178"/>
      <c r="N331" s="179"/>
      <c r="O331" s="179"/>
      <c r="P331" s="179"/>
      <c r="Q331" s="179"/>
      <c r="R331" s="179"/>
      <c r="S331" s="179"/>
      <c r="T331" s="180"/>
      <c r="AT331" s="174" t="s">
        <v>120</v>
      </c>
      <c r="AU331" s="174" t="s">
        <v>81</v>
      </c>
      <c r="AV331" s="13" t="s">
        <v>81</v>
      </c>
      <c r="AW331" s="13" t="s">
        <v>28</v>
      </c>
      <c r="AX331" s="13" t="s">
        <v>71</v>
      </c>
      <c r="AY331" s="174" t="s">
        <v>112</v>
      </c>
    </row>
    <row r="332" spans="1:65" s="15" customFormat="1">
      <c r="B332" s="200"/>
      <c r="D332" s="173" t="s">
        <v>120</v>
      </c>
      <c r="E332" s="201" t="s">
        <v>1</v>
      </c>
      <c r="F332" s="202" t="s">
        <v>416</v>
      </c>
      <c r="H332" s="201" t="s">
        <v>1</v>
      </c>
      <c r="I332" s="203"/>
      <c r="L332" s="200"/>
      <c r="M332" s="204"/>
      <c r="N332" s="205"/>
      <c r="O332" s="205"/>
      <c r="P332" s="205"/>
      <c r="Q332" s="205"/>
      <c r="R332" s="205"/>
      <c r="S332" s="205"/>
      <c r="T332" s="206"/>
      <c r="AT332" s="201" t="s">
        <v>120</v>
      </c>
      <c r="AU332" s="201" t="s">
        <v>81</v>
      </c>
      <c r="AV332" s="15" t="s">
        <v>79</v>
      </c>
      <c r="AW332" s="15" t="s">
        <v>28</v>
      </c>
      <c r="AX332" s="15" t="s">
        <v>71</v>
      </c>
      <c r="AY332" s="201" t="s">
        <v>112</v>
      </c>
    </row>
    <row r="333" spans="1:65" s="13" customFormat="1" ht="33.75">
      <c r="B333" s="172"/>
      <c r="D333" s="173" t="s">
        <v>120</v>
      </c>
      <c r="E333" s="174" t="s">
        <v>1</v>
      </c>
      <c r="F333" s="175" t="s">
        <v>417</v>
      </c>
      <c r="H333" s="176">
        <v>10.082000000000001</v>
      </c>
      <c r="I333" s="177"/>
      <c r="L333" s="172"/>
      <c r="M333" s="178"/>
      <c r="N333" s="179"/>
      <c r="O333" s="179"/>
      <c r="P333" s="179"/>
      <c r="Q333" s="179"/>
      <c r="R333" s="179"/>
      <c r="S333" s="179"/>
      <c r="T333" s="180"/>
      <c r="AT333" s="174" t="s">
        <v>120</v>
      </c>
      <c r="AU333" s="174" t="s">
        <v>81</v>
      </c>
      <c r="AV333" s="13" t="s">
        <v>81</v>
      </c>
      <c r="AW333" s="13" t="s">
        <v>28</v>
      </c>
      <c r="AX333" s="13" t="s">
        <v>71</v>
      </c>
      <c r="AY333" s="174" t="s">
        <v>112</v>
      </c>
    </row>
    <row r="334" spans="1:65" s="14" customFormat="1">
      <c r="B334" s="181"/>
      <c r="D334" s="173" t="s">
        <v>120</v>
      </c>
      <c r="E334" s="182" t="s">
        <v>1</v>
      </c>
      <c r="F334" s="183" t="s">
        <v>122</v>
      </c>
      <c r="H334" s="184">
        <v>24.49</v>
      </c>
      <c r="I334" s="185"/>
      <c r="L334" s="181"/>
      <c r="M334" s="186"/>
      <c r="N334" s="187"/>
      <c r="O334" s="187"/>
      <c r="P334" s="187"/>
      <c r="Q334" s="187"/>
      <c r="R334" s="187"/>
      <c r="S334" s="187"/>
      <c r="T334" s="188"/>
      <c r="AT334" s="182" t="s">
        <v>120</v>
      </c>
      <c r="AU334" s="182" t="s">
        <v>81</v>
      </c>
      <c r="AV334" s="14" t="s">
        <v>119</v>
      </c>
      <c r="AW334" s="14" t="s">
        <v>28</v>
      </c>
      <c r="AX334" s="14" t="s">
        <v>79</v>
      </c>
      <c r="AY334" s="182" t="s">
        <v>112</v>
      </c>
    </row>
    <row r="335" spans="1:65" s="2" customFormat="1" ht="54" customHeight="1">
      <c r="A335" s="32"/>
      <c r="B335" s="157"/>
      <c r="C335" s="158">
        <v>72</v>
      </c>
      <c r="D335" s="158" t="s">
        <v>115</v>
      </c>
      <c r="E335" s="159" t="s">
        <v>418</v>
      </c>
      <c r="F335" s="160" t="s">
        <v>419</v>
      </c>
      <c r="G335" s="161" t="s">
        <v>157</v>
      </c>
      <c r="H335" s="162">
        <v>26.46</v>
      </c>
      <c r="I335" s="163"/>
      <c r="J335" s="164">
        <f>ROUND(I335*H335,2)</f>
        <v>0</v>
      </c>
      <c r="K335" s="165"/>
      <c r="L335" s="33"/>
      <c r="M335" s="166" t="s">
        <v>1</v>
      </c>
      <c r="N335" s="167" t="s">
        <v>36</v>
      </c>
      <c r="O335" s="58"/>
      <c r="P335" s="168">
        <f>O335*H335</f>
        <v>0</v>
      </c>
      <c r="Q335" s="168">
        <v>0</v>
      </c>
      <c r="R335" s="168">
        <f>Q335*H335</f>
        <v>0</v>
      </c>
      <c r="S335" s="168">
        <v>0</v>
      </c>
      <c r="T335" s="169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70" t="s">
        <v>119</v>
      </c>
      <c r="AT335" s="170" t="s">
        <v>115</v>
      </c>
      <c r="AU335" s="170" t="s">
        <v>81</v>
      </c>
      <c r="AY335" s="17" t="s">
        <v>112</v>
      </c>
      <c r="BE335" s="171">
        <f>IF(N335="základní",J335,0)</f>
        <v>0</v>
      </c>
      <c r="BF335" s="171">
        <f>IF(N335="snížená",J335,0)</f>
        <v>0</v>
      </c>
      <c r="BG335" s="171">
        <f>IF(N335="zákl. přenesená",J335,0)</f>
        <v>0</v>
      </c>
      <c r="BH335" s="171">
        <f>IF(N335="sníž. přenesená",J335,0)</f>
        <v>0</v>
      </c>
      <c r="BI335" s="171">
        <f>IF(N335="nulová",J335,0)</f>
        <v>0</v>
      </c>
      <c r="BJ335" s="17" t="s">
        <v>79</v>
      </c>
      <c r="BK335" s="171">
        <f>ROUND(I335*H335,2)</f>
        <v>0</v>
      </c>
      <c r="BL335" s="17" t="s">
        <v>119</v>
      </c>
      <c r="BM335" s="170" t="s">
        <v>420</v>
      </c>
    </row>
    <row r="336" spans="1:65" s="13" customFormat="1">
      <c r="B336" s="172"/>
      <c r="D336" s="173" t="s">
        <v>120</v>
      </c>
      <c r="E336" s="174" t="s">
        <v>1</v>
      </c>
      <c r="F336" s="175" t="s">
        <v>421</v>
      </c>
      <c r="H336" s="176">
        <v>26.46</v>
      </c>
      <c r="I336" s="177"/>
      <c r="L336" s="172"/>
      <c r="M336" s="178"/>
      <c r="N336" s="179"/>
      <c r="O336" s="179"/>
      <c r="P336" s="179"/>
      <c r="Q336" s="179"/>
      <c r="R336" s="179"/>
      <c r="S336" s="179"/>
      <c r="T336" s="180"/>
      <c r="AT336" s="174" t="s">
        <v>120</v>
      </c>
      <c r="AU336" s="174" t="s">
        <v>81</v>
      </c>
      <c r="AV336" s="13" t="s">
        <v>81</v>
      </c>
      <c r="AW336" s="13" t="s">
        <v>28</v>
      </c>
      <c r="AX336" s="13" t="s">
        <v>79</v>
      </c>
      <c r="AY336" s="174" t="s">
        <v>112</v>
      </c>
    </row>
    <row r="337" spans="1:65" s="2" customFormat="1" ht="21.6" customHeight="1">
      <c r="A337" s="32"/>
      <c r="B337" s="157"/>
      <c r="C337" s="158">
        <v>73</v>
      </c>
      <c r="D337" s="158" t="s">
        <v>115</v>
      </c>
      <c r="E337" s="159" t="s">
        <v>422</v>
      </c>
      <c r="F337" s="160" t="s">
        <v>423</v>
      </c>
      <c r="G337" s="161" t="s">
        <v>157</v>
      </c>
      <c r="H337" s="162">
        <v>138.428</v>
      </c>
      <c r="I337" s="163"/>
      <c r="J337" s="164">
        <f>ROUND(I337*H337,2)</f>
        <v>0</v>
      </c>
      <c r="K337" s="165"/>
      <c r="L337" s="33"/>
      <c r="M337" s="166" t="s">
        <v>1</v>
      </c>
      <c r="N337" s="167" t="s">
        <v>36</v>
      </c>
      <c r="O337" s="58"/>
      <c r="P337" s="168">
        <f>O337*H337</f>
        <v>0</v>
      </c>
      <c r="Q337" s="168">
        <v>0</v>
      </c>
      <c r="R337" s="168">
        <f>Q337*H337</f>
        <v>0</v>
      </c>
      <c r="S337" s="168">
        <v>0</v>
      </c>
      <c r="T337" s="169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0" t="s">
        <v>119</v>
      </c>
      <c r="AT337" s="170" t="s">
        <v>115</v>
      </c>
      <c r="AU337" s="170" t="s">
        <v>81</v>
      </c>
      <c r="AY337" s="17" t="s">
        <v>112</v>
      </c>
      <c r="BE337" s="171">
        <f>IF(N337="základní",J337,0)</f>
        <v>0</v>
      </c>
      <c r="BF337" s="171">
        <f>IF(N337="snížená",J337,0)</f>
        <v>0</v>
      </c>
      <c r="BG337" s="171">
        <f>IF(N337="zákl. přenesená",J337,0)</f>
        <v>0</v>
      </c>
      <c r="BH337" s="171">
        <f>IF(N337="sníž. přenesená",J337,0)</f>
        <v>0</v>
      </c>
      <c r="BI337" s="171">
        <f>IF(N337="nulová",J337,0)</f>
        <v>0</v>
      </c>
      <c r="BJ337" s="17" t="s">
        <v>79</v>
      </c>
      <c r="BK337" s="171">
        <f>ROUND(I337*H337,2)</f>
        <v>0</v>
      </c>
      <c r="BL337" s="17" t="s">
        <v>119</v>
      </c>
      <c r="BM337" s="170" t="s">
        <v>424</v>
      </c>
    </row>
    <row r="338" spans="1:65" s="13" customFormat="1" ht="22.5">
      <c r="B338" s="172"/>
      <c r="D338" s="173" t="s">
        <v>120</v>
      </c>
      <c r="E338" s="174" t="s">
        <v>1</v>
      </c>
      <c r="F338" s="175" t="s">
        <v>425</v>
      </c>
      <c r="H338" s="176">
        <v>138.428</v>
      </c>
      <c r="I338" s="177"/>
      <c r="L338" s="172"/>
      <c r="M338" s="178"/>
      <c r="N338" s="179"/>
      <c r="O338" s="179"/>
      <c r="P338" s="179"/>
      <c r="Q338" s="179"/>
      <c r="R338" s="179"/>
      <c r="S338" s="179"/>
      <c r="T338" s="180"/>
      <c r="AT338" s="174" t="s">
        <v>120</v>
      </c>
      <c r="AU338" s="174" t="s">
        <v>81</v>
      </c>
      <c r="AV338" s="13" t="s">
        <v>81</v>
      </c>
      <c r="AW338" s="13" t="s">
        <v>28</v>
      </c>
      <c r="AX338" s="13" t="s">
        <v>71</v>
      </c>
      <c r="AY338" s="174" t="s">
        <v>112</v>
      </c>
    </row>
    <row r="339" spans="1:65" s="14" customFormat="1">
      <c r="B339" s="181"/>
      <c r="D339" s="173" t="s">
        <v>120</v>
      </c>
      <c r="E339" s="182" t="s">
        <v>1</v>
      </c>
      <c r="F339" s="183" t="s">
        <v>122</v>
      </c>
      <c r="H339" s="184">
        <v>138.428</v>
      </c>
      <c r="I339" s="185"/>
      <c r="L339" s="181"/>
      <c r="M339" s="186"/>
      <c r="N339" s="187"/>
      <c r="O339" s="187"/>
      <c r="P339" s="187"/>
      <c r="Q339" s="187"/>
      <c r="R339" s="187"/>
      <c r="S339" s="187"/>
      <c r="T339" s="188"/>
      <c r="AT339" s="182" t="s">
        <v>120</v>
      </c>
      <c r="AU339" s="182" t="s">
        <v>81</v>
      </c>
      <c r="AV339" s="14" t="s">
        <v>119</v>
      </c>
      <c r="AW339" s="14" t="s">
        <v>28</v>
      </c>
      <c r="AX339" s="14" t="s">
        <v>79</v>
      </c>
      <c r="AY339" s="182" t="s">
        <v>112</v>
      </c>
    </row>
    <row r="340" spans="1:65" s="2" customFormat="1" ht="21.6" customHeight="1">
      <c r="A340" s="32"/>
      <c r="B340" s="157"/>
      <c r="C340" s="158">
        <v>74</v>
      </c>
      <c r="D340" s="158" t="s">
        <v>115</v>
      </c>
      <c r="E340" s="159" t="s">
        <v>426</v>
      </c>
      <c r="F340" s="160" t="s">
        <v>427</v>
      </c>
      <c r="G340" s="161" t="s">
        <v>137</v>
      </c>
      <c r="H340" s="162">
        <v>2</v>
      </c>
      <c r="I340" s="163"/>
      <c r="J340" s="164">
        <f>ROUND(I340*H340,2)</f>
        <v>0</v>
      </c>
      <c r="K340" s="165"/>
      <c r="L340" s="33"/>
      <c r="M340" s="166" t="s">
        <v>1</v>
      </c>
      <c r="N340" s="167" t="s">
        <v>36</v>
      </c>
      <c r="O340" s="58"/>
      <c r="P340" s="168">
        <f>O340*H340</f>
        <v>0</v>
      </c>
      <c r="Q340" s="168">
        <v>0</v>
      </c>
      <c r="R340" s="168">
        <f>Q340*H340</f>
        <v>0</v>
      </c>
      <c r="S340" s="168">
        <v>0</v>
      </c>
      <c r="T340" s="169">
        <f>S340*H340</f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70" t="s">
        <v>119</v>
      </c>
      <c r="AT340" s="170" t="s">
        <v>115</v>
      </c>
      <c r="AU340" s="170" t="s">
        <v>81</v>
      </c>
      <c r="AY340" s="17" t="s">
        <v>112</v>
      </c>
      <c r="BE340" s="171">
        <f>IF(N340="základní",J340,0)</f>
        <v>0</v>
      </c>
      <c r="BF340" s="171">
        <f>IF(N340="snížená",J340,0)</f>
        <v>0</v>
      </c>
      <c r="BG340" s="171">
        <f>IF(N340="zákl. přenesená",J340,0)</f>
        <v>0</v>
      </c>
      <c r="BH340" s="171">
        <f>IF(N340="sníž. přenesená",J340,0)</f>
        <v>0</v>
      </c>
      <c r="BI340" s="171">
        <f>IF(N340="nulová",J340,0)</f>
        <v>0</v>
      </c>
      <c r="BJ340" s="17" t="s">
        <v>79</v>
      </c>
      <c r="BK340" s="171">
        <f>ROUND(I340*H340,2)</f>
        <v>0</v>
      </c>
      <c r="BL340" s="17" t="s">
        <v>119</v>
      </c>
      <c r="BM340" s="170" t="s">
        <v>428</v>
      </c>
    </row>
    <row r="341" spans="1:65" s="15" customFormat="1">
      <c r="B341" s="200"/>
      <c r="D341" s="173" t="s">
        <v>120</v>
      </c>
      <c r="E341" s="201" t="s">
        <v>1</v>
      </c>
      <c r="F341" s="202" t="s">
        <v>429</v>
      </c>
      <c r="H341" s="201" t="s">
        <v>1</v>
      </c>
      <c r="I341" s="203"/>
      <c r="L341" s="200"/>
      <c r="M341" s="204"/>
      <c r="N341" s="205"/>
      <c r="O341" s="205"/>
      <c r="P341" s="205"/>
      <c r="Q341" s="205"/>
      <c r="R341" s="205"/>
      <c r="S341" s="205"/>
      <c r="T341" s="206"/>
      <c r="AT341" s="201" t="s">
        <v>120</v>
      </c>
      <c r="AU341" s="201" t="s">
        <v>81</v>
      </c>
      <c r="AV341" s="15" t="s">
        <v>79</v>
      </c>
      <c r="AW341" s="15" t="s">
        <v>28</v>
      </c>
      <c r="AX341" s="15" t="s">
        <v>71</v>
      </c>
      <c r="AY341" s="201" t="s">
        <v>112</v>
      </c>
    </row>
    <row r="342" spans="1:65" s="13" customFormat="1">
      <c r="B342" s="172"/>
      <c r="D342" s="173" t="s">
        <v>120</v>
      </c>
      <c r="E342" s="174" t="s">
        <v>1</v>
      </c>
      <c r="F342" s="175" t="s">
        <v>430</v>
      </c>
      <c r="H342" s="176">
        <v>2</v>
      </c>
      <c r="I342" s="177"/>
      <c r="L342" s="172"/>
      <c r="M342" s="178"/>
      <c r="N342" s="179"/>
      <c r="O342" s="179"/>
      <c r="P342" s="179"/>
      <c r="Q342" s="179"/>
      <c r="R342" s="179"/>
      <c r="S342" s="179"/>
      <c r="T342" s="180"/>
      <c r="AT342" s="174" t="s">
        <v>120</v>
      </c>
      <c r="AU342" s="174" t="s">
        <v>81</v>
      </c>
      <c r="AV342" s="13" t="s">
        <v>81</v>
      </c>
      <c r="AW342" s="13" t="s">
        <v>28</v>
      </c>
      <c r="AX342" s="13" t="s">
        <v>71</v>
      </c>
      <c r="AY342" s="174" t="s">
        <v>112</v>
      </c>
    </row>
    <row r="343" spans="1:65" s="14" customFormat="1">
      <c r="B343" s="181"/>
      <c r="D343" s="173" t="s">
        <v>120</v>
      </c>
      <c r="E343" s="182" t="s">
        <v>1</v>
      </c>
      <c r="F343" s="183" t="s">
        <v>122</v>
      </c>
      <c r="H343" s="184">
        <v>2</v>
      </c>
      <c r="I343" s="185"/>
      <c r="L343" s="181"/>
      <c r="M343" s="186"/>
      <c r="N343" s="187"/>
      <c r="O343" s="187"/>
      <c r="P343" s="187"/>
      <c r="Q343" s="187"/>
      <c r="R343" s="187"/>
      <c r="S343" s="187"/>
      <c r="T343" s="188"/>
      <c r="AT343" s="182" t="s">
        <v>120</v>
      </c>
      <c r="AU343" s="182" t="s">
        <v>81</v>
      </c>
      <c r="AV343" s="14" t="s">
        <v>119</v>
      </c>
      <c r="AW343" s="14" t="s">
        <v>28</v>
      </c>
      <c r="AX343" s="14" t="s">
        <v>79</v>
      </c>
      <c r="AY343" s="182" t="s">
        <v>112</v>
      </c>
    </row>
    <row r="344" spans="1:65" s="2" customFormat="1" ht="21.6" customHeight="1">
      <c r="A344" s="32"/>
      <c r="B344" s="157"/>
      <c r="C344" s="158">
        <v>75</v>
      </c>
      <c r="D344" s="158" t="s">
        <v>115</v>
      </c>
      <c r="E344" s="159" t="s">
        <v>431</v>
      </c>
      <c r="F344" s="160" t="s">
        <v>432</v>
      </c>
      <c r="G344" s="161" t="s">
        <v>157</v>
      </c>
      <c r="H344" s="162">
        <v>5.1840000000000002</v>
      </c>
      <c r="I344" s="163"/>
      <c r="J344" s="164">
        <f>ROUND(I344*H344,2)</f>
        <v>0</v>
      </c>
      <c r="K344" s="165"/>
      <c r="L344" s="33"/>
      <c r="M344" s="166" t="s">
        <v>1</v>
      </c>
      <c r="N344" s="167" t="s">
        <v>36</v>
      </c>
      <c r="O344" s="58"/>
      <c r="P344" s="168">
        <f>O344*H344</f>
        <v>0</v>
      </c>
      <c r="Q344" s="168">
        <v>0</v>
      </c>
      <c r="R344" s="168">
        <f>Q344*H344</f>
        <v>0</v>
      </c>
      <c r="S344" s="168">
        <v>0</v>
      </c>
      <c r="T344" s="169">
        <f>S344*H344</f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70" t="s">
        <v>119</v>
      </c>
      <c r="AT344" s="170" t="s">
        <v>115</v>
      </c>
      <c r="AU344" s="170" t="s">
        <v>81</v>
      </c>
      <c r="AY344" s="17" t="s">
        <v>112</v>
      </c>
      <c r="BE344" s="171">
        <f>IF(N344="základní",J344,0)</f>
        <v>0</v>
      </c>
      <c r="BF344" s="171">
        <f>IF(N344="snížená",J344,0)</f>
        <v>0</v>
      </c>
      <c r="BG344" s="171">
        <f>IF(N344="zákl. přenesená",J344,0)</f>
        <v>0</v>
      </c>
      <c r="BH344" s="171">
        <f>IF(N344="sníž. přenesená",J344,0)</f>
        <v>0</v>
      </c>
      <c r="BI344" s="171">
        <f>IF(N344="nulová",J344,0)</f>
        <v>0</v>
      </c>
      <c r="BJ344" s="17" t="s">
        <v>79</v>
      </c>
      <c r="BK344" s="171">
        <f>ROUND(I344*H344,2)</f>
        <v>0</v>
      </c>
      <c r="BL344" s="17" t="s">
        <v>119</v>
      </c>
      <c r="BM344" s="170" t="s">
        <v>433</v>
      </c>
    </row>
    <row r="345" spans="1:65" s="15" customFormat="1" ht="22.5">
      <c r="B345" s="200"/>
      <c r="D345" s="173" t="s">
        <v>120</v>
      </c>
      <c r="E345" s="201" t="s">
        <v>1</v>
      </c>
      <c r="F345" s="202" t="s">
        <v>434</v>
      </c>
      <c r="H345" s="201" t="s">
        <v>1</v>
      </c>
      <c r="I345" s="203"/>
      <c r="L345" s="200"/>
      <c r="M345" s="204"/>
      <c r="N345" s="205"/>
      <c r="O345" s="205"/>
      <c r="P345" s="205"/>
      <c r="Q345" s="205"/>
      <c r="R345" s="205"/>
      <c r="S345" s="205"/>
      <c r="T345" s="206"/>
      <c r="AT345" s="201" t="s">
        <v>120</v>
      </c>
      <c r="AU345" s="201" t="s">
        <v>81</v>
      </c>
      <c r="AV345" s="15" t="s">
        <v>79</v>
      </c>
      <c r="AW345" s="15" t="s">
        <v>28</v>
      </c>
      <c r="AX345" s="15" t="s">
        <v>71</v>
      </c>
      <c r="AY345" s="201" t="s">
        <v>112</v>
      </c>
    </row>
    <row r="346" spans="1:65" s="13" customFormat="1">
      <c r="B346" s="172"/>
      <c r="D346" s="173" t="s">
        <v>120</v>
      </c>
      <c r="E346" s="174" t="s">
        <v>1</v>
      </c>
      <c r="F346" s="175" t="s">
        <v>435</v>
      </c>
      <c r="H346" s="176">
        <v>5.1840000000000002</v>
      </c>
      <c r="I346" s="177"/>
      <c r="L346" s="172"/>
      <c r="M346" s="178"/>
      <c r="N346" s="179"/>
      <c r="O346" s="179"/>
      <c r="P346" s="179"/>
      <c r="Q346" s="179"/>
      <c r="R346" s="179"/>
      <c r="S346" s="179"/>
      <c r="T346" s="180"/>
      <c r="AT346" s="174" t="s">
        <v>120</v>
      </c>
      <c r="AU346" s="174" t="s">
        <v>81</v>
      </c>
      <c r="AV346" s="13" t="s">
        <v>81</v>
      </c>
      <c r="AW346" s="13" t="s">
        <v>28</v>
      </c>
      <c r="AX346" s="13" t="s">
        <v>71</v>
      </c>
      <c r="AY346" s="174" t="s">
        <v>112</v>
      </c>
    </row>
    <row r="347" spans="1:65" s="14" customFormat="1">
      <c r="B347" s="181"/>
      <c r="D347" s="173" t="s">
        <v>120</v>
      </c>
      <c r="E347" s="182" t="s">
        <v>1</v>
      </c>
      <c r="F347" s="183" t="s">
        <v>122</v>
      </c>
      <c r="H347" s="184">
        <v>5.1840000000000002</v>
      </c>
      <c r="I347" s="185"/>
      <c r="L347" s="181"/>
      <c r="M347" s="186"/>
      <c r="N347" s="187"/>
      <c r="O347" s="187"/>
      <c r="P347" s="187"/>
      <c r="Q347" s="187"/>
      <c r="R347" s="187"/>
      <c r="S347" s="187"/>
      <c r="T347" s="188"/>
      <c r="AT347" s="182" t="s">
        <v>120</v>
      </c>
      <c r="AU347" s="182" t="s">
        <v>81</v>
      </c>
      <c r="AV347" s="14" t="s">
        <v>119</v>
      </c>
      <c r="AW347" s="14" t="s">
        <v>28</v>
      </c>
      <c r="AX347" s="14" t="s">
        <v>79</v>
      </c>
      <c r="AY347" s="182" t="s">
        <v>112</v>
      </c>
    </row>
    <row r="348" spans="1:65" s="2" customFormat="1" ht="14.45" customHeight="1">
      <c r="A348" s="32"/>
      <c r="B348" s="157"/>
      <c r="C348" s="158">
        <v>76</v>
      </c>
      <c r="D348" s="158" t="s">
        <v>115</v>
      </c>
      <c r="E348" s="159" t="s">
        <v>436</v>
      </c>
      <c r="F348" s="160" t="s">
        <v>437</v>
      </c>
      <c r="G348" s="161" t="s">
        <v>157</v>
      </c>
      <c r="H348" s="162">
        <v>0.23499999999999999</v>
      </c>
      <c r="I348" s="163"/>
      <c r="J348" s="164">
        <f>ROUND(I348*H348,2)</f>
        <v>0</v>
      </c>
      <c r="K348" s="165"/>
      <c r="L348" s="33"/>
      <c r="M348" s="166" t="s">
        <v>1</v>
      </c>
      <c r="N348" s="167" t="s">
        <v>36</v>
      </c>
      <c r="O348" s="58"/>
      <c r="P348" s="168">
        <f>O348*H348</f>
        <v>0</v>
      </c>
      <c r="Q348" s="168">
        <v>0</v>
      </c>
      <c r="R348" s="168">
        <f>Q348*H348</f>
        <v>0</v>
      </c>
      <c r="S348" s="168">
        <v>0</v>
      </c>
      <c r="T348" s="169">
        <f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70" t="s">
        <v>119</v>
      </c>
      <c r="AT348" s="170" t="s">
        <v>115</v>
      </c>
      <c r="AU348" s="170" t="s">
        <v>81</v>
      </c>
      <c r="AY348" s="17" t="s">
        <v>112</v>
      </c>
      <c r="BE348" s="171">
        <f>IF(N348="základní",J348,0)</f>
        <v>0</v>
      </c>
      <c r="BF348" s="171">
        <f>IF(N348="snížená",J348,0)</f>
        <v>0</v>
      </c>
      <c r="BG348" s="171">
        <f>IF(N348="zákl. přenesená",J348,0)</f>
        <v>0</v>
      </c>
      <c r="BH348" s="171">
        <f>IF(N348="sníž. přenesená",J348,0)</f>
        <v>0</v>
      </c>
      <c r="BI348" s="171">
        <f>IF(N348="nulová",J348,0)</f>
        <v>0</v>
      </c>
      <c r="BJ348" s="17" t="s">
        <v>79</v>
      </c>
      <c r="BK348" s="171">
        <f>ROUND(I348*H348,2)</f>
        <v>0</v>
      </c>
      <c r="BL348" s="17" t="s">
        <v>119</v>
      </c>
      <c r="BM348" s="170" t="s">
        <v>438</v>
      </c>
    </row>
    <row r="349" spans="1:65" s="15" customFormat="1" ht="22.5">
      <c r="B349" s="200"/>
      <c r="D349" s="173" t="s">
        <v>120</v>
      </c>
      <c r="E349" s="201" t="s">
        <v>1</v>
      </c>
      <c r="F349" s="202" t="s">
        <v>439</v>
      </c>
      <c r="H349" s="201" t="s">
        <v>1</v>
      </c>
      <c r="I349" s="203"/>
      <c r="L349" s="200"/>
      <c r="M349" s="204"/>
      <c r="N349" s="205"/>
      <c r="O349" s="205"/>
      <c r="P349" s="205"/>
      <c r="Q349" s="205"/>
      <c r="R349" s="205"/>
      <c r="S349" s="205"/>
      <c r="T349" s="206"/>
      <c r="AT349" s="201" t="s">
        <v>120</v>
      </c>
      <c r="AU349" s="201" t="s">
        <v>81</v>
      </c>
      <c r="AV349" s="15" t="s">
        <v>79</v>
      </c>
      <c r="AW349" s="15" t="s">
        <v>28</v>
      </c>
      <c r="AX349" s="15" t="s">
        <v>71</v>
      </c>
      <c r="AY349" s="201" t="s">
        <v>112</v>
      </c>
    </row>
    <row r="350" spans="1:65" s="13" customFormat="1">
      <c r="B350" s="172"/>
      <c r="D350" s="173" t="s">
        <v>120</v>
      </c>
      <c r="E350" s="174" t="s">
        <v>1</v>
      </c>
      <c r="F350" s="175" t="s">
        <v>440</v>
      </c>
      <c r="H350" s="176">
        <v>0.23499999999999999</v>
      </c>
      <c r="I350" s="177"/>
      <c r="L350" s="172"/>
      <c r="M350" s="178"/>
      <c r="N350" s="179"/>
      <c r="O350" s="179"/>
      <c r="P350" s="179"/>
      <c r="Q350" s="179"/>
      <c r="R350" s="179"/>
      <c r="S350" s="179"/>
      <c r="T350" s="180"/>
      <c r="AT350" s="174" t="s">
        <v>120</v>
      </c>
      <c r="AU350" s="174" t="s">
        <v>81</v>
      </c>
      <c r="AV350" s="13" t="s">
        <v>81</v>
      </c>
      <c r="AW350" s="13" t="s">
        <v>28</v>
      </c>
      <c r="AX350" s="13" t="s">
        <v>71</v>
      </c>
      <c r="AY350" s="174" t="s">
        <v>112</v>
      </c>
    </row>
    <row r="351" spans="1:65" s="14" customFormat="1">
      <c r="B351" s="181"/>
      <c r="D351" s="173" t="s">
        <v>120</v>
      </c>
      <c r="E351" s="182" t="s">
        <v>1</v>
      </c>
      <c r="F351" s="183" t="s">
        <v>122</v>
      </c>
      <c r="H351" s="184">
        <v>0.23499999999999999</v>
      </c>
      <c r="I351" s="185"/>
      <c r="L351" s="181"/>
      <c r="M351" s="186"/>
      <c r="N351" s="187"/>
      <c r="O351" s="187"/>
      <c r="P351" s="187"/>
      <c r="Q351" s="187"/>
      <c r="R351" s="187"/>
      <c r="S351" s="187"/>
      <c r="T351" s="188"/>
      <c r="AT351" s="182" t="s">
        <v>120</v>
      </c>
      <c r="AU351" s="182" t="s">
        <v>81</v>
      </c>
      <c r="AV351" s="14" t="s">
        <v>119</v>
      </c>
      <c r="AW351" s="14" t="s">
        <v>28</v>
      </c>
      <c r="AX351" s="14" t="s">
        <v>79</v>
      </c>
      <c r="AY351" s="182" t="s">
        <v>112</v>
      </c>
    </row>
    <row r="352" spans="1:65" s="2" customFormat="1" ht="21.6" customHeight="1">
      <c r="A352" s="32"/>
      <c r="B352" s="157"/>
      <c r="C352" s="158">
        <v>77</v>
      </c>
      <c r="D352" s="158" t="s">
        <v>115</v>
      </c>
      <c r="E352" s="159" t="s">
        <v>441</v>
      </c>
      <c r="F352" s="160" t="s">
        <v>442</v>
      </c>
      <c r="G352" s="161" t="s">
        <v>157</v>
      </c>
      <c r="H352" s="162">
        <v>1</v>
      </c>
      <c r="I352" s="163"/>
      <c r="J352" s="164">
        <f>ROUND(I352*H352,2)</f>
        <v>0</v>
      </c>
      <c r="K352" s="165"/>
      <c r="L352" s="33"/>
      <c r="M352" s="166" t="s">
        <v>1</v>
      </c>
      <c r="N352" s="167" t="s">
        <v>36</v>
      </c>
      <c r="O352" s="58"/>
      <c r="P352" s="168">
        <f>O352*H352</f>
        <v>0</v>
      </c>
      <c r="Q352" s="168">
        <v>0</v>
      </c>
      <c r="R352" s="168">
        <f>Q352*H352</f>
        <v>0</v>
      </c>
      <c r="S352" s="168">
        <v>0</v>
      </c>
      <c r="T352" s="169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0" t="s">
        <v>119</v>
      </c>
      <c r="AT352" s="170" t="s">
        <v>115</v>
      </c>
      <c r="AU352" s="170" t="s">
        <v>81</v>
      </c>
      <c r="AY352" s="17" t="s">
        <v>112</v>
      </c>
      <c r="BE352" s="171">
        <f>IF(N352="základní",J352,0)</f>
        <v>0</v>
      </c>
      <c r="BF352" s="171">
        <f>IF(N352="snížená",J352,0)</f>
        <v>0</v>
      </c>
      <c r="BG352" s="171">
        <f>IF(N352="zákl. přenesená",J352,0)</f>
        <v>0</v>
      </c>
      <c r="BH352" s="171">
        <f>IF(N352="sníž. přenesená",J352,0)</f>
        <v>0</v>
      </c>
      <c r="BI352" s="171">
        <f>IF(N352="nulová",J352,0)</f>
        <v>0</v>
      </c>
      <c r="BJ352" s="17" t="s">
        <v>79</v>
      </c>
      <c r="BK352" s="171">
        <f>ROUND(I352*H352,2)</f>
        <v>0</v>
      </c>
      <c r="BL352" s="17" t="s">
        <v>119</v>
      </c>
      <c r="BM352" s="170" t="s">
        <v>443</v>
      </c>
    </row>
    <row r="353" spans="1:65" s="15" customFormat="1" ht="22.5">
      <c r="B353" s="200"/>
      <c r="D353" s="173" t="s">
        <v>120</v>
      </c>
      <c r="E353" s="201" t="s">
        <v>1</v>
      </c>
      <c r="F353" s="202" t="s">
        <v>444</v>
      </c>
      <c r="H353" s="201" t="s">
        <v>1</v>
      </c>
      <c r="I353" s="203"/>
      <c r="L353" s="200"/>
      <c r="M353" s="204"/>
      <c r="N353" s="205"/>
      <c r="O353" s="205"/>
      <c r="P353" s="205"/>
      <c r="Q353" s="205"/>
      <c r="R353" s="205"/>
      <c r="S353" s="205"/>
      <c r="T353" s="206"/>
      <c r="AT353" s="201" t="s">
        <v>120</v>
      </c>
      <c r="AU353" s="201" t="s">
        <v>81</v>
      </c>
      <c r="AV353" s="15" t="s">
        <v>79</v>
      </c>
      <c r="AW353" s="15" t="s">
        <v>28</v>
      </c>
      <c r="AX353" s="15" t="s">
        <v>71</v>
      </c>
      <c r="AY353" s="201" t="s">
        <v>112</v>
      </c>
    </row>
    <row r="354" spans="1:65" s="13" customFormat="1">
      <c r="B354" s="172"/>
      <c r="D354" s="173" t="s">
        <v>120</v>
      </c>
      <c r="E354" s="174" t="s">
        <v>1</v>
      </c>
      <c r="F354" s="175" t="s">
        <v>397</v>
      </c>
      <c r="H354" s="176">
        <v>1</v>
      </c>
      <c r="I354" s="177"/>
      <c r="L354" s="172"/>
      <c r="M354" s="178"/>
      <c r="N354" s="179"/>
      <c r="O354" s="179"/>
      <c r="P354" s="179"/>
      <c r="Q354" s="179"/>
      <c r="R354" s="179"/>
      <c r="S354" s="179"/>
      <c r="T354" s="180"/>
      <c r="AT354" s="174" t="s">
        <v>120</v>
      </c>
      <c r="AU354" s="174" t="s">
        <v>81</v>
      </c>
      <c r="AV354" s="13" t="s">
        <v>81</v>
      </c>
      <c r="AW354" s="13" t="s">
        <v>28</v>
      </c>
      <c r="AX354" s="13" t="s">
        <v>71</v>
      </c>
      <c r="AY354" s="174" t="s">
        <v>112</v>
      </c>
    </row>
    <row r="355" spans="1:65" s="14" customFormat="1">
      <c r="B355" s="181"/>
      <c r="D355" s="173" t="s">
        <v>120</v>
      </c>
      <c r="E355" s="182" t="s">
        <v>1</v>
      </c>
      <c r="F355" s="183" t="s">
        <v>122</v>
      </c>
      <c r="H355" s="184">
        <v>1</v>
      </c>
      <c r="I355" s="185"/>
      <c r="L355" s="181"/>
      <c r="M355" s="186"/>
      <c r="N355" s="187"/>
      <c r="O355" s="187"/>
      <c r="P355" s="187"/>
      <c r="Q355" s="187"/>
      <c r="R355" s="187"/>
      <c r="S355" s="187"/>
      <c r="T355" s="188"/>
      <c r="AT355" s="182" t="s">
        <v>120</v>
      </c>
      <c r="AU355" s="182" t="s">
        <v>81</v>
      </c>
      <c r="AV355" s="14" t="s">
        <v>119</v>
      </c>
      <c r="AW355" s="14" t="s">
        <v>28</v>
      </c>
      <c r="AX355" s="14" t="s">
        <v>79</v>
      </c>
      <c r="AY355" s="182" t="s">
        <v>112</v>
      </c>
    </row>
    <row r="356" spans="1:65" s="12" customFormat="1" ht="25.9" customHeight="1">
      <c r="B356" s="144"/>
      <c r="D356" s="145" t="s">
        <v>70</v>
      </c>
      <c r="E356" s="146" t="s">
        <v>445</v>
      </c>
      <c r="F356" s="146" t="s">
        <v>446</v>
      </c>
      <c r="I356" s="147"/>
      <c r="J356" s="148">
        <f>BK356</f>
        <v>0</v>
      </c>
      <c r="L356" s="144"/>
      <c r="M356" s="149"/>
      <c r="N356" s="150"/>
      <c r="O356" s="150"/>
      <c r="P356" s="151">
        <f>SUM(P357:P360)</f>
        <v>0</v>
      </c>
      <c r="Q356" s="150"/>
      <c r="R356" s="151">
        <f>SUM(R357:R360)</f>
        <v>0</v>
      </c>
      <c r="S356" s="150"/>
      <c r="T356" s="152">
        <f>SUM(T357:T360)</f>
        <v>0</v>
      </c>
      <c r="AR356" s="145" t="s">
        <v>113</v>
      </c>
      <c r="AT356" s="153" t="s">
        <v>70</v>
      </c>
      <c r="AU356" s="153" t="s">
        <v>71</v>
      </c>
      <c r="AY356" s="145" t="s">
        <v>112</v>
      </c>
      <c r="BK356" s="154">
        <f>SUM(BK357:BK360)</f>
        <v>0</v>
      </c>
    </row>
    <row r="357" spans="1:65" s="2" customFormat="1" ht="21.6" customHeight="1">
      <c r="A357" s="32"/>
      <c r="B357" s="157"/>
      <c r="C357" s="158">
        <v>78</v>
      </c>
      <c r="D357" s="158" t="s">
        <v>115</v>
      </c>
      <c r="E357" s="159" t="s">
        <v>460</v>
      </c>
      <c r="F357" s="160" t="s">
        <v>461</v>
      </c>
      <c r="G357" s="161" t="s">
        <v>188</v>
      </c>
      <c r="H357" s="162">
        <v>312</v>
      </c>
      <c r="I357" s="163"/>
      <c r="J357" s="164">
        <f t="shared" ref="J357" si="10">ROUND(I357*H357,2)</f>
        <v>0</v>
      </c>
      <c r="K357" s="165"/>
      <c r="L357" s="33"/>
      <c r="M357" s="166" t="s">
        <v>1</v>
      </c>
      <c r="N357" s="167" t="s">
        <v>36</v>
      </c>
      <c r="O357" s="58"/>
      <c r="P357" s="168">
        <f t="shared" ref="P357" si="11">O357*H357</f>
        <v>0</v>
      </c>
      <c r="Q357" s="168">
        <v>0</v>
      </c>
      <c r="R357" s="168">
        <f t="shared" ref="R357" si="12">Q357*H357</f>
        <v>0</v>
      </c>
      <c r="S357" s="168">
        <v>0</v>
      </c>
      <c r="T357" s="169">
        <f t="shared" ref="T357" si="13"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119</v>
      </c>
      <c r="AT357" s="170" t="s">
        <v>115</v>
      </c>
      <c r="AU357" s="170" t="s">
        <v>79</v>
      </c>
      <c r="AY357" s="17" t="s">
        <v>112</v>
      </c>
      <c r="BE357" s="171">
        <f t="shared" ref="BE357" si="14">IF(N357="základní",J357,0)</f>
        <v>0</v>
      </c>
      <c r="BF357" s="171">
        <f t="shared" ref="BF357" si="15">IF(N357="snížená",J357,0)</f>
        <v>0</v>
      </c>
      <c r="BG357" s="171">
        <f t="shared" ref="BG357" si="16">IF(N357="zákl. přenesená",J357,0)</f>
        <v>0</v>
      </c>
      <c r="BH357" s="171">
        <f t="shared" ref="BH357" si="17">IF(N357="sníž. přenesená",J357,0)</f>
        <v>0</v>
      </c>
      <c r="BI357" s="171">
        <f t="shared" ref="BI357" si="18">IF(N357="nulová",J357,0)</f>
        <v>0</v>
      </c>
      <c r="BJ357" s="17" t="s">
        <v>79</v>
      </c>
      <c r="BK357" s="171">
        <f t="shared" ref="BK357" si="19">ROUND(I357*H357,2)</f>
        <v>0</v>
      </c>
      <c r="BL357" s="17" t="s">
        <v>119</v>
      </c>
      <c r="BM357" s="170" t="s">
        <v>462</v>
      </c>
    </row>
    <row r="358" spans="1:65" s="13" customFormat="1">
      <c r="B358" s="172"/>
      <c r="D358" s="173" t="s">
        <v>120</v>
      </c>
      <c r="E358" s="174" t="s">
        <v>1</v>
      </c>
      <c r="F358" s="175" t="s">
        <v>463</v>
      </c>
      <c r="H358" s="176">
        <v>312</v>
      </c>
      <c r="I358" s="177"/>
      <c r="L358" s="172"/>
      <c r="M358" s="178"/>
      <c r="N358" s="179"/>
      <c r="O358" s="179"/>
      <c r="P358" s="179"/>
      <c r="Q358" s="179"/>
      <c r="R358" s="179"/>
      <c r="S358" s="179"/>
      <c r="T358" s="180"/>
      <c r="AT358" s="174" t="s">
        <v>120</v>
      </c>
      <c r="AU358" s="174" t="s">
        <v>79</v>
      </c>
      <c r="AV358" s="13" t="s">
        <v>81</v>
      </c>
      <c r="AW358" s="13" t="s">
        <v>28</v>
      </c>
      <c r="AX358" s="13" t="s">
        <v>71</v>
      </c>
      <c r="AY358" s="174" t="s">
        <v>112</v>
      </c>
    </row>
    <row r="359" spans="1:65" s="14" customFormat="1">
      <c r="B359" s="181"/>
      <c r="D359" s="173" t="s">
        <v>120</v>
      </c>
      <c r="E359" s="182" t="s">
        <v>1</v>
      </c>
      <c r="F359" s="183" t="s">
        <v>122</v>
      </c>
      <c r="H359" s="184">
        <v>312</v>
      </c>
      <c r="I359" s="185"/>
      <c r="L359" s="181"/>
      <c r="M359" s="186"/>
      <c r="N359" s="187"/>
      <c r="O359" s="187"/>
      <c r="P359" s="187"/>
      <c r="Q359" s="187"/>
      <c r="R359" s="187"/>
      <c r="S359" s="187"/>
      <c r="T359" s="188"/>
      <c r="AT359" s="182" t="s">
        <v>120</v>
      </c>
      <c r="AU359" s="182" t="s">
        <v>79</v>
      </c>
      <c r="AV359" s="14" t="s">
        <v>119</v>
      </c>
      <c r="AW359" s="14" t="s">
        <v>28</v>
      </c>
      <c r="AX359" s="14" t="s">
        <v>79</v>
      </c>
      <c r="AY359" s="182" t="s">
        <v>112</v>
      </c>
    </row>
    <row r="360" spans="1:65" s="2" customFormat="1" ht="14.45" customHeight="1">
      <c r="A360" s="32"/>
      <c r="B360" s="157"/>
      <c r="C360" s="158">
        <v>79</v>
      </c>
      <c r="D360" s="158" t="s">
        <v>115</v>
      </c>
      <c r="E360" s="159" t="s">
        <v>464</v>
      </c>
      <c r="F360" s="160" t="s">
        <v>465</v>
      </c>
      <c r="G360" s="161" t="s">
        <v>449</v>
      </c>
      <c r="H360" s="162">
        <v>1</v>
      </c>
      <c r="I360" s="163"/>
      <c r="J360" s="164">
        <f>ROUND(I360*H360,2)</f>
        <v>0</v>
      </c>
      <c r="K360" s="165"/>
      <c r="L360" s="33"/>
      <c r="M360" s="166" t="s">
        <v>1</v>
      </c>
      <c r="N360" s="167" t="s">
        <v>36</v>
      </c>
      <c r="O360" s="58"/>
      <c r="P360" s="168">
        <f>O360*H360</f>
        <v>0</v>
      </c>
      <c r="Q360" s="168">
        <v>0</v>
      </c>
      <c r="R360" s="168">
        <f>Q360*H360</f>
        <v>0</v>
      </c>
      <c r="S360" s="168">
        <v>0</v>
      </c>
      <c r="T360" s="169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70" t="s">
        <v>119</v>
      </c>
      <c r="AT360" s="170" t="s">
        <v>115</v>
      </c>
      <c r="AU360" s="170" t="s">
        <v>79</v>
      </c>
      <c r="AY360" s="17" t="s">
        <v>112</v>
      </c>
      <c r="BE360" s="171">
        <f>IF(N360="základní",J360,0)</f>
        <v>0</v>
      </c>
      <c r="BF360" s="171">
        <f>IF(N360="snížená",J360,0)</f>
        <v>0</v>
      </c>
      <c r="BG360" s="171">
        <f>IF(N360="zákl. přenesená",J360,0)</f>
        <v>0</v>
      </c>
      <c r="BH360" s="171">
        <f>IF(N360="sníž. přenesená",J360,0)</f>
        <v>0</v>
      </c>
      <c r="BI360" s="171">
        <f>IF(N360="nulová",J360,0)</f>
        <v>0</v>
      </c>
      <c r="BJ360" s="17" t="s">
        <v>79</v>
      </c>
      <c r="BK360" s="171">
        <f>ROUND(I360*H360,2)</f>
        <v>0</v>
      </c>
      <c r="BL360" s="17" t="s">
        <v>119</v>
      </c>
      <c r="BM360" s="170" t="s">
        <v>466</v>
      </c>
    </row>
    <row r="361" spans="1:65" s="2" customFormat="1" ht="6.95" customHeight="1">
      <c r="A361" s="32"/>
      <c r="B361" s="47"/>
      <c r="C361" s="48"/>
      <c r="D361" s="48"/>
      <c r="E361" s="48"/>
      <c r="F361" s="48"/>
      <c r="G361" s="48"/>
      <c r="H361" s="48"/>
      <c r="I361" s="116"/>
      <c r="J361" s="48"/>
      <c r="K361" s="48"/>
      <c r="L361" s="33"/>
      <c r="M361" s="32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</row>
  </sheetData>
  <autoFilter ref="C119:K360" xr:uid="{00000000-0009-0000-0000-000002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AF009-8D3F-4575-BA24-F285BCFAABB6}">
  <dimension ref="A1"/>
  <sheetViews>
    <sheetView workbookViewId="0"/>
  </sheetViews>
  <sheetFormatPr defaultRowHeight="11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Rekapitulace stavby</vt:lpstr>
      <vt:lpstr>SO 01 - Žel.svršek a spod...</vt:lpstr>
      <vt:lpstr>SO 02 - Žel.svršek a spod...</vt:lpstr>
      <vt:lpstr>List1</vt:lpstr>
      <vt:lpstr>'Rekapitulace stavby'!Názvy_tisku</vt:lpstr>
      <vt:lpstr>'SO 01 - Žel.svršek a spod...'!Názvy_tisku</vt:lpstr>
      <vt:lpstr>'SO 02 - Žel.svršek a spod...'!Názvy_tisku</vt:lpstr>
      <vt:lpstr>'Rekapitulace stavby'!Oblast_tisku</vt:lpstr>
      <vt:lpstr>'SO 01 - Žel.svršek a spod...'!Oblast_tisku</vt:lpstr>
      <vt:lpstr>'SO 02 - Žel.svršek a spod...'!Oblast_tisku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HP</cp:lastModifiedBy>
  <dcterms:created xsi:type="dcterms:W3CDTF">2020-03-06T12:30:22Z</dcterms:created>
  <dcterms:modified xsi:type="dcterms:W3CDTF">2020-03-09T23:52:43Z</dcterms:modified>
</cp:coreProperties>
</file>